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240" yWindow="240" windowWidth="25360" windowHeight="14740" tabRatio="658"/>
  </bookViews>
  <sheets>
    <sheet name="staff基本情報_給与予定" sheetId="4" r:id="rId1"/>
    <sheet name="作成管理表" sheetId="5" r:id="rId2"/>
    <sheet name="（例）安室奈美恵" sheetId="18" r:id="rId3"/>
    <sheet name="出勤簿_原本" sheetId="9" r:id="rId4"/>
    <sheet name="スタッフ来月予定確認用" sheetId="3" r:id="rId5"/>
    <sheet name="祝日" sheetId="13" r:id="rId6"/>
  </sheets>
  <definedNames>
    <definedName name="今井奈津美">作成管理表!$A$3:$E$33</definedName>
    <definedName name="祝日">祝日!$A$2:$A$134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6" i="5" l="1"/>
  <c r="D36" i="5"/>
  <c r="C37" i="5"/>
  <c r="D37" i="5"/>
  <c r="C38" i="5"/>
  <c r="D38" i="5"/>
  <c r="C39" i="5"/>
  <c r="D39" i="5"/>
  <c r="C40" i="5"/>
  <c r="D40" i="5"/>
  <c r="C41" i="5"/>
  <c r="D41" i="5"/>
  <c r="C42" i="5"/>
  <c r="D42" i="5"/>
  <c r="C43" i="5"/>
  <c r="D43" i="5"/>
  <c r="C44" i="5"/>
  <c r="D44" i="5"/>
  <c r="C45" i="5"/>
  <c r="D45" i="5"/>
  <c r="D34" i="5"/>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2" i="5"/>
  <c r="F2" i="5"/>
  <c r="E32" i="5"/>
  <c r="A3" i="5"/>
  <c r="A4" i="5"/>
  <c r="A5" i="5"/>
  <c r="A6" i="5"/>
  <c r="B3" i="5"/>
  <c r="F3" i="5"/>
  <c r="G3" i="5"/>
  <c r="K3" i="5"/>
  <c r="L3" i="5"/>
  <c r="P3" i="5"/>
  <c r="Q3" i="5"/>
  <c r="U3" i="5"/>
  <c r="V3" i="5"/>
  <c r="Z3" i="5"/>
  <c r="AA3" i="5"/>
  <c r="B4" i="5"/>
  <c r="F4" i="5"/>
  <c r="G4" i="5"/>
  <c r="K4" i="5"/>
  <c r="L4" i="5"/>
  <c r="P4" i="5"/>
  <c r="Q4" i="5"/>
  <c r="U4" i="5"/>
  <c r="V4" i="5"/>
  <c r="Z4" i="5"/>
  <c r="AA4" i="5"/>
  <c r="B5" i="5"/>
  <c r="F5" i="5"/>
  <c r="G5" i="5"/>
  <c r="K5" i="5"/>
  <c r="L5" i="5"/>
  <c r="P5" i="5"/>
  <c r="Q5" i="5"/>
  <c r="U5" i="5"/>
  <c r="V5" i="5"/>
  <c r="Z5" i="5"/>
  <c r="AA5" i="5"/>
  <c r="B6" i="5"/>
  <c r="F6" i="5"/>
  <c r="G6" i="5"/>
  <c r="K6" i="5"/>
  <c r="L6" i="5"/>
  <c r="P6" i="5"/>
  <c r="Q6" i="5"/>
  <c r="U6" i="5"/>
  <c r="V6" i="5"/>
  <c r="Z6" i="5"/>
  <c r="AA6" i="5"/>
  <c r="A7" i="5"/>
  <c r="B7" i="5"/>
  <c r="F7" i="5"/>
  <c r="G7" i="5"/>
  <c r="K7" i="5"/>
  <c r="L7" i="5"/>
  <c r="P7" i="5"/>
  <c r="Q7" i="5"/>
  <c r="U7" i="5"/>
  <c r="V7" i="5"/>
  <c r="Z7" i="5"/>
  <c r="AA7" i="5"/>
  <c r="A8" i="5"/>
  <c r="B8" i="5"/>
  <c r="F8" i="5"/>
  <c r="G8" i="5"/>
  <c r="K8" i="5"/>
  <c r="L8" i="5"/>
  <c r="P8" i="5"/>
  <c r="Q8" i="5"/>
  <c r="U8" i="5"/>
  <c r="V8" i="5"/>
  <c r="Z8" i="5"/>
  <c r="AA8" i="5"/>
  <c r="A9" i="5"/>
  <c r="B9" i="5"/>
  <c r="F9" i="5"/>
  <c r="G9" i="5"/>
  <c r="K9" i="5"/>
  <c r="L9" i="5"/>
  <c r="P9" i="5"/>
  <c r="Q9" i="5"/>
  <c r="U9" i="5"/>
  <c r="V9" i="5"/>
  <c r="Z9" i="5"/>
  <c r="AA9" i="5"/>
  <c r="A10" i="5"/>
  <c r="B10" i="5"/>
  <c r="F10" i="5"/>
  <c r="G10" i="5"/>
  <c r="K10" i="5"/>
  <c r="L10" i="5"/>
  <c r="P10" i="5"/>
  <c r="Q10" i="5"/>
  <c r="U10" i="5"/>
  <c r="V10" i="5"/>
  <c r="Z10" i="5"/>
  <c r="AA10" i="5"/>
  <c r="A11" i="5"/>
  <c r="B11" i="5"/>
  <c r="F11" i="5"/>
  <c r="G11" i="5"/>
  <c r="K11" i="5"/>
  <c r="L11" i="5"/>
  <c r="P11" i="5"/>
  <c r="Q11" i="5"/>
  <c r="U11" i="5"/>
  <c r="V11" i="5"/>
  <c r="Z11" i="5"/>
  <c r="AA11" i="5"/>
  <c r="A12" i="5"/>
  <c r="B12" i="5"/>
  <c r="F12" i="5"/>
  <c r="G12" i="5"/>
  <c r="K12" i="5"/>
  <c r="L12" i="5"/>
  <c r="P12" i="5"/>
  <c r="Q12" i="5"/>
  <c r="U12" i="5"/>
  <c r="V12" i="5"/>
  <c r="Z12" i="5"/>
  <c r="AA12" i="5"/>
  <c r="A13" i="5"/>
  <c r="B13" i="5"/>
  <c r="F13" i="5"/>
  <c r="G13" i="5"/>
  <c r="K13" i="5"/>
  <c r="L13" i="5"/>
  <c r="P13" i="5"/>
  <c r="Q13" i="5"/>
  <c r="U13" i="5"/>
  <c r="V13" i="5"/>
  <c r="Z13" i="5"/>
  <c r="AA13" i="5"/>
  <c r="A14" i="5"/>
  <c r="B14" i="5"/>
  <c r="F14" i="5"/>
  <c r="G14" i="5"/>
  <c r="K14" i="5"/>
  <c r="L14" i="5"/>
  <c r="P14" i="5"/>
  <c r="Q14" i="5"/>
  <c r="U14" i="5"/>
  <c r="V14" i="5"/>
  <c r="Z14" i="5"/>
  <c r="AA14" i="5"/>
  <c r="A15" i="5"/>
  <c r="B15" i="5"/>
  <c r="F15" i="5"/>
  <c r="G15" i="5"/>
  <c r="K15" i="5"/>
  <c r="L15" i="5"/>
  <c r="P15" i="5"/>
  <c r="Q15" i="5"/>
  <c r="U15" i="5"/>
  <c r="V15" i="5"/>
  <c r="Z15" i="5"/>
  <c r="AA15" i="5"/>
  <c r="A16" i="5"/>
  <c r="B16" i="5"/>
  <c r="F16" i="5"/>
  <c r="G16" i="5"/>
  <c r="K16" i="5"/>
  <c r="L16" i="5"/>
  <c r="P16" i="5"/>
  <c r="Q16" i="5"/>
  <c r="U16" i="5"/>
  <c r="V16" i="5"/>
  <c r="Z16" i="5"/>
  <c r="AA16" i="5"/>
  <c r="A17" i="5"/>
  <c r="B17" i="5"/>
  <c r="F17" i="5"/>
  <c r="G17" i="5"/>
  <c r="K17" i="5"/>
  <c r="L17" i="5"/>
  <c r="P17" i="5"/>
  <c r="Q17" i="5"/>
  <c r="U17" i="5"/>
  <c r="V17" i="5"/>
  <c r="Z17" i="5"/>
  <c r="AA17" i="5"/>
  <c r="A18" i="5"/>
  <c r="B18" i="5"/>
  <c r="F18" i="5"/>
  <c r="G18" i="5"/>
  <c r="K18" i="5"/>
  <c r="L18" i="5"/>
  <c r="P18" i="5"/>
  <c r="Q18" i="5"/>
  <c r="U18" i="5"/>
  <c r="V18" i="5"/>
  <c r="Z18" i="5"/>
  <c r="AA18" i="5"/>
  <c r="A19" i="5"/>
  <c r="B19" i="5"/>
  <c r="F19" i="5"/>
  <c r="G19" i="5"/>
  <c r="K19" i="5"/>
  <c r="L19" i="5"/>
  <c r="P19" i="5"/>
  <c r="Q19" i="5"/>
  <c r="U19" i="5"/>
  <c r="V19" i="5"/>
  <c r="Z19" i="5"/>
  <c r="AA19" i="5"/>
  <c r="A20" i="5"/>
  <c r="B20" i="5"/>
  <c r="F20" i="5"/>
  <c r="G20" i="5"/>
  <c r="K20" i="5"/>
  <c r="L20" i="5"/>
  <c r="P20" i="5"/>
  <c r="Q20" i="5"/>
  <c r="U20" i="5"/>
  <c r="V20" i="5"/>
  <c r="Z20" i="5"/>
  <c r="AA20" i="5"/>
  <c r="A21" i="5"/>
  <c r="B21" i="5"/>
  <c r="F21" i="5"/>
  <c r="G21" i="5"/>
  <c r="K21" i="5"/>
  <c r="L21" i="5"/>
  <c r="P21" i="5"/>
  <c r="Q21" i="5"/>
  <c r="U21" i="5"/>
  <c r="V21" i="5"/>
  <c r="Z21" i="5"/>
  <c r="AA21" i="5"/>
  <c r="A22" i="5"/>
  <c r="B22" i="5"/>
  <c r="F22" i="5"/>
  <c r="G22" i="5"/>
  <c r="K22" i="5"/>
  <c r="L22" i="5"/>
  <c r="P22" i="5"/>
  <c r="Q22" i="5"/>
  <c r="U22" i="5"/>
  <c r="V22" i="5"/>
  <c r="Z22" i="5"/>
  <c r="AA22" i="5"/>
  <c r="A23" i="5"/>
  <c r="B23" i="5"/>
  <c r="F23" i="5"/>
  <c r="G23" i="5"/>
  <c r="K23" i="5"/>
  <c r="L23" i="5"/>
  <c r="P23" i="5"/>
  <c r="Q23" i="5"/>
  <c r="U23" i="5"/>
  <c r="V23" i="5"/>
  <c r="Z23" i="5"/>
  <c r="AA23" i="5"/>
  <c r="A24" i="5"/>
  <c r="B24" i="5"/>
  <c r="F24" i="5"/>
  <c r="G24" i="5"/>
  <c r="K24" i="5"/>
  <c r="L24" i="5"/>
  <c r="P24" i="5"/>
  <c r="Q24" i="5"/>
  <c r="U24" i="5"/>
  <c r="V24" i="5"/>
  <c r="Z24" i="5"/>
  <c r="AA24" i="5"/>
  <c r="A25" i="5"/>
  <c r="B25" i="5"/>
  <c r="F25" i="5"/>
  <c r="G25" i="5"/>
  <c r="K25" i="5"/>
  <c r="L25" i="5"/>
  <c r="P25" i="5"/>
  <c r="Q25" i="5"/>
  <c r="U25" i="5"/>
  <c r="V25" i="5"/>
  <c r="Z25" i="5"/>
  <c r="AA25" i="5"/>
  <c r="A26" i="5"/>
  <c r="B26" i="5"/>
  <c r="F26" i="5"/>
  <c r="G26" i="5"/>
  <c r="K26" i="5"/>
  <c r="L26" i="5"/>
  <c r="P26" i="5"/>
  <c r="Q26" i="5"/>
  <c r="U26" i="5"/>
  <c r="V26" i="5"/>
  <c r="Z26" i="5"/>
  <c r="AA26" i="5"/>
  <c r="A27" i="5"/>
  <c r="B27" i="5"/>
  <c r="F27" i="5"/>
  <c r="G27" i="5"/>
  <c r="K27" i="5"/>
  <c r="L27" i="5"/>
  <c r="P27" i="5"/>
  <c r="Q27" i="5"/>
  <c r="U27" i="5"/>
  <c r="V27" i="5"/>
  <c r="Z27" i="5"/>
  <c r="AA27" i="5"/>
  <c r="A28" i="5"/>
  <c r="B28" i="5"/>
  <c r="F28" i="5"/>
  <c r="G28" i="5"/>
  <c r="K28" i="5"/>
  <c r="L28" i="5"/>
  <c r="P28" i="5"/>
  <c r="Q28" i="5"/>
  <c r="U28" i="5"/>
  <c r="V28" i="5"/>
  <c r="Z28" i="5"/>
  <c r="AA28" i="5"/>
  <c r="A29" i="5"/>
  <c r="B29" i="5"/>
  <c r="F29" i="5"/>
  <c r="G29" i="5"/>
  <c r="K29" i="5"/>
  <c r="L29" i="5"/>
  <c r="P29" i="5"/>
  <c r="Q29" i="5"/>
  <c r="U29" i="5"/>
  <c r="V29" i="5"/>
  <c r="Z29" i="5"/>
  <c r="AA29" i="5"/>
  <c r="A30" i="5"/>
  <c r="B30" i="5"/>
  <c r="F30" i="5"/>
  <c r="G30" i="5"/>
  <c r="K30" i="5"/>
  <c r="L30" i="5"/>
  <c r="P30" i="5"/>
  <c r="Q30" i="5"/>
  <c r="U30" i="5"/>
  <c r="V30" i="5"/>
  <c r="Z30" i="5"/>
  <c r="AA30" i="5"/>
  <c r="A31" i="5"/>
  <c r="B31" i="5"/>
  <c r="F31" i="5"/>
  <c r="G31" i="5"/>
  <c r="K31" i="5"/>
  <c r="L31" i="5"/>
  <c r="P31" i="5"/>
  <c r="Q31" i="5"/>
  <c r="U31" i="5"/>
  <c r="V31" i="5"/>
  <c r="Z31" i="5"/>
  <c r="AA31" i="5"/>
  <c r="A32" i="5"/>
  <c r="B32" i="5"/>
  <c r="F32" i="5"/>
  <c r="G32" i="5"/>
  <c r="K32" i="5"/>
  <c r="L32" i="5"/>
  <c r="P32" i="5"/>
  <c r="Q32" i="5"/>
  <c r="U32" i="5"/>
  <c r="V32" i="5"/>
  <c r="Z32" i="5"/>
  <c r="AA32" i="5"/>
  <c r="A33" i="5"/>
  <c r="B33" i="5"/>
  <c r="F33" i="5"/>
  <c r="G33" i="5"/>
  <c r="K33" i="5"/>
  <c r="L33" i="5"/>
  <c r="P33" i="5"/>
  <c r="Q33" i="5"/>
  <c r="U33" i="5"/>
  <c r="V33" i="5"/>
  <c r="Z33" i="5"/>
  <c r="AA33" i="5"/>
  <c r="D36" i="18"/>
  <c r="D32" i="5"/>
  <c r="C36" i="18"/>
  <c r="B36" i="18"/>
  <c r="D35" i="18"/>
  <c r="C35" i="18"/>
  <c r="B35" i="18"/>
  <c r="E31" i="5"/>
  <c r="D34" i="18"/>
  <c r="D31" i="5"/>
  <c r="C34" i="18"/>
  <c r="B34" i="18"/>
  <c r="E30" i="5"/>
  <c r="D33" i="18"/>
  <c r="D30" i="5"/>
  <c r="C33" i="18"/>
  <c r="B33" i="18"/>
  <c r="E29" i="5"/>
  <c r="D32" i="18"/>
  <c r="D29" i="5"/>
  <c r="C32" i="18"/>
  <c r="B32" i="18"/>
  <c r="E28" i="5"/>
  <c r="D31" i="18"/>
  <c r="D28" i="5"/>
  <c r="C31" i="18"/>
  <c r="B31" i="18"/>
  <c r="E27" i="5"/>
  <c r="D30" i="18"/>
  <c r="D27" i="5"/>
  <c r="C30" i="18"/>
  <c r="B30" i="18"/>
  <c r="E26" i="5"/>
  <c r="D29" i="18"/>
  <c r="D26" i="5"/>
  <c r="C29" i="18"/>
  <c r="B29" i="18"/>
  <c r="E25" i="5"/>
  <c r="D28" i="18"/>
  <c r="D25" i="5"/>
  <c r="C28" i="18"/>
  <c r="B28" i="18"/>
  <c r="E24" i="5"/>
  <c r="D27" i="18"/>
  <c r="D24" i="5"/>
  <c r="C27" i="18"/>
  <c r="B27" i="18"/>
  <c r="E23" i="5"/>
  <c r="D26" i="18"/>
  <c r="D23" i="5"/>
  <c r="C26" i="18"/>
  <c r="B26" i="18"/>
  <c r="E22" i="5"/>
  <c r="D25" i="18"/>
  <c r="D22" i="5"/>
  <c r="C25" i="18"/>
  <c r="B25" i="18"/>
  <c r="E21" i="5"/>
  <c r="D24" i="18"/>
  <c r="D21" i="5"/>
  <c r="C24" i="18"/>
  <c r="B24" i="18"/>
  <c r="E20" i="5"/>
  <c r="D23" i="18"/>
  <c r="D20" i="5"/>
  <c r="C23" i="18"/>
  <c r="B23" i="18"/>
  <c r="E19" i="5"/>
  <c r="D22" i="18"/>
  <c r="D19" i="5"/>
  <c r="C22" i="18"/>
  <c r="B22" i="18"/>
  <c r="E18" i="5"/>
  <c r="D21" i="18"/>
  <c r="D18" i="5"/>
  <c r="C21" i="18"/>
  <c r="B21" i="18"/>
  <c r="E17" i="5"/>
  <c r="D20" i="18"/>
  <c r="D17" i="5"/>
  <c r="C20" i="18"/>
  <c r="B20" i="18"/>
  <c r="E16" i="5"/>
  <c r="D19" i="18"/>
  <c r="D16" i="5"/>
  <c r="C19" i="18"/>
  <c r="B19" i="18"/>
  <c r="E15" i="5"/>
  <c r="D18" i="18"/>
  <c r="D15" i="5"/>
  <c r="C18" i="18"/>
  <c r="B18" i="18"/>
  <c r="E14" i="5"/>
  <c r="D17" i="18"/>
  <c r="D14" i="5"/>
  <c r="C17" i="18"/>
  <c r="B17" i="18"/>
  <c r="E13" i="5"/>
  <c r="D16" i="18"/>
  <c r="D13" i="5"/>
  <c r="C16" i="18"/>
  <c r="B16" i="18"/>
  <c r="E12" i="5"/>
  <c r="D15" i="18"/>
  <c r="D12" i="5"/>
  <c r="C15" i="18"/>
  <c r="B15" i="18"/>
  <c r="E11" i="5"/>
  <c r="D14" i="18"/>
  <c r="D11" i="5"/>
  <c r="C14" i="18"/>
  <c r="B14" i="18"/>
  <c r="E10" i="5"/>
  <c r="D13" i="18"/>
  <c r="D10" i="5"/>
  <c r="C13" i="18"/>
  <c r="B13" i="18"/>
  <c r="E9" i="5"/>
  <c r="D12" i="18"/>
  <c r="D9" i="5"/>
  <c r="C12" i="18"/>
  <c r="B12" i="18"/>
  <c r="E8" i="5"/>
  <c r="D11" i="18"/>
  <c r="D8" i="5"/>
  <c r="C11" i="18"/>
  <c r="B11" i="18"/>
  <c r="E7" i="5"/>
  <c r="D10" i="18"/>
  <c r="D7" i="5"/>
  <c r="C10" i="18"/>
  <c r="B10" i="18"/>
  <c r="E6" i="5"/>
  <c r="D9" i="18"/>
  <c r="D6" i="5"/>
  <c r="C9" i="18"/>
  <c r="B9" i="18"/>
  <c r="E5" i="5"/>
  <c r="D8" i="18"/>
  <c r="D5" i="5"/>
  <c r="C8" i="18"/>
  <c r="B8" i="18"/>
  <c r="E4" i="5"/>
  <c r="D7" i="18"/>
  <c r="D4" i="5"/>
  <c r="C7" i="18"/>
  <c r="B7" i="18"/>
  <c r="E3" i="5"/>
  <c r="D6" i="18"/>
  <c r="D3" i="5"/>
  <c r="C6" i="18"/>
  <c r="B6" i="18"/>
  <c r="A6" i="9"/>
  <c r="A7" i="9"/>
  <c r="A8" i="9"/>
  <c r="A9" i="9"/>
  <c r="A10" i="9"/>
  <c r="A11" i="9"/>
  <c r="A12" i="9"/>
  <c r="A13" i="9"/>
  <c r="A14" i="9"/>
  <c r="M36" i="5"/>
  <c r="N36" i="5"/>
  <c r="M37" i="5"/>
  <c r="N37" i="5"/>
  <c r="M38" i="5"/>
  <c r="N38" i="5"/>
  <c r="M39" i="5"/>
  <c r="N39" i="5"/>
  <c r="M40" i="5"/>
  <c r="N40" i="5"/>
  <c r="M41" i="5"/>
  <c r="N41" i="5"/>
  <c r="M42" i="5"/>
  <c r="N42" i="5"/>
  <c r="M43" i="5"/>
  <c r="N43" i="5"/>
  <c r="M44" i="5"/>
  <c r="N44" i="5"/>
  <c r="M45" i="5"/>
  <c r="N45" i="5"/>
  <c r="N34" i="5"/>
  <c r="B7" i="9"/>
  <c r="B6" i="9"/>
  <c r="B8" i="9"/>
  <c r="R36" i="5"/>
  <c r="S36" i="5"/>
  <c r="AB37" i="5"/>
  <c r="AC37" i="5"/>
  <c r="AB38" i="5"/>
  <c r="AC38" i="5"/>
  <c r="AB39" i="5"/>
  <c r="AC39" i="5"/>
  <c r="AB40" i="5"/>
  <c r="AC40" i="5"/>
  <c r="AB41" i="5"/>
  <c r="AC41" i="5"/>
  <c r="AB42" i="5"/>
  <c r="AC42" i="5"/>
  <c r="AB43" i="5"/>
  <c r="AC43" i="5"/>
  <c r="AB44" i="5"/>
  <c r="AC44" i="5"/>
  <c r="AB45" i="5"/>
  <c r="AC45" i="5"/>
  <c r="AB36" i="5"/>
  <c r="W37" i="5"/>
  <c r="X37" i="5"/>
  <c r="W38" i="5"/>
  <c r="X38" i="5"/>
  <c r="W39" i="5"/>
  <c r="X39" i="5"/>
  <c r="W40" i="5"/>
  <c r="X40" i="5"/>
  <c r="W41" i="5"/>
  <c r="X41" i="5"/>
  <c r="W42" i="5"/>
  <c r="X42" i="5"/>
  <c r="W43" i="5"/>
  <c r="X43" i="5"/>
  <c r="W44" i="5"/>
  <c r="X44" i="5"/>
  <c r="W45" i="5"/>
  <c r="X45" i="5"/>
  <c r="W36" i="5"/>
  <c r="R37" i="5"/>
  <c r="S37" i="5"/>
  <c r="R38" i="5"/>
  <c r="S38" i="5"/>
  <c r="R39" i="5"/>
  <c r="S39" i="5"/>
  <c r="R40" i="5"/>
  <c r="S40" i="5"/>
  <c r="R41" i="5"/>
  <c r="S41" i="5"/>
  <c r="R42" i="5"/>
  <c r="S42" i="5"/>
  <c r="R43" i="5"/>
  <c r="S43" i="5"/>
  <c r="R44" i="5"/>
  <c r="S44" i="5"/>
  <c r="R45" i="5"/>
  <c r="S45" i="5"/>
  <c r="H37" i="5"/>
  <c r="I37" i="5"/>
  <c r="H38" i="5"/>
  <c r="I38" i="5"/>
  <c r="H39" i="5"/>
  <c r="I39" i="5"/>
  <c r="H40" i="5"/>
  <c r="I40" i="5"/>
  <c r="H41" i="5"/>
  <c r="I41" i="5"/>
  <c r="H42" i="5"/>
  <c r="I42" i="5"/>
  <c r="H43" i="5"/>
  <c r="I43" i="5"/>
  <c r="H44" i="5"/>
  <c r="I44" i="5"/>
  <c r="H45" i="5"/>
  <c r="I45" i="5"/>
  <c r="H36" i="5"/>
  <c r="AD33" i="5"/>
  <c r="AC33" i="5"/>
  <c r="AD32" i="5"/>
  <c r="AC32" i="5"/>
  <c r="AD31" i="5"/>
  <c r="AC31" i="5"/>
  <c r="AD30" i="5"/>
  <c r="AC30" i="5"/>
  <c r="AD29" i="5"/>
  <c r="AC29" i="5"/>
  <c r="AD28" i="5"/>
  <c r="AC28" i="5"/>
  <c r="AD27" i="5"/>
  <c r="AC27" i="5"/>
  <c r="AD26" i="5"/>
  <c r="AC26" i="5"/>
  <c r="AD25" i="5"/>
  <c r="AC25" i="5"/>
  <c r="AD24" i="5"/>
  <c r="AC24" i="5"/>
  <c r="AD23" i="5"/>
  <c r="AC23" i="5"/>
  <c r="AD22" i="5"/>
  <c r="AC22" i="5"/>
  <c r="AD21" i="5"/>
  <c r="AC21" i="5"/>
  <c r="AD20" i="5"/>
  <c r="AC20" i="5"/>
  <c r="AD19" i="5"/>
  <c r="AC19" i="5"/>
  <c r="AD18" i="5"/>
  <c r="AC18" i="5"/>
  <c r="AD17" i="5"/>
  <c r="AC17" i="5"/>
  <c r="AD16" i="5"/>
  <c r="AC16" i="5"/>
  <c r="AD15" i="5"/>
  <c r="AC15" i="5"/>
  <c r="AD14" i="5"/>
  <c r="AC14" i="5"/>
  <c r="AD13" i="5"/>
  <c r="AC13" i="5"/>
  <c r="AD12" i="5"/>
  <c r="AC12" i="5"/>
  <c r="AD11" i="5"/>
  <c r="AC11" i="5"/>
  <c r="AD10" i="5"/>
  <c r="AC10" i="5"/>
  <c r="AD9" i="5"/>
  <c r="AC9" i="5"/>
  <c r="AD8" i="5"/>
  <c r="AC8" i="5"/>
  <c r="AD7" i="5"/>
  <c r="AC7" i="5"/>
  <c r="AD6" i="5"/>
  <c r="AC6" i="5"/>
  <c r="AD5" i="5"/>
  <c r="AC5" i="5"/>
  <c r="AD4" i="5"/>
  <c r="AC4" i="5"/>
  <c r="AD3" i="5"/>
  <c r="AC3" i="5"/>
  <c r="Y33" i="5"/>
  <c r="X33" i="5"/>
  <c r="Y32" i="5"/>
  <c r="X32" i="5"/>
  <c r="Y31" i="5"/>
  <c r="X31" i="5"/>
  <c r="Y30" i="5"/>
  <c r="X30" i="5"/>
  <c r="Y29" i="5"/>
  <c r="X29" i="5"/>
  <c r="Y28" i="5"/>
  <c r="X28" i="5"/>
  <c r="Y27" i="5"/>
  <c r="X27" i="5"/>
  <c r="Y26" i="5"/>
  <c r="X26" i="5"/>
  <c r="Y25" i="5"/>
  <c r="X25" i="5"/>
  <c r="Y24" i="5"/>
  <c r="X24" i="5"/>
  <c r="Y23" i="5"/>
  <c r="X23" i="5"/>
  <c r="Y22" i="5"/>
  <c r="X22" i="5"/>
  <c r="Y21" i="5"/>
  <c r="X21" i="5"/>
  <c r="Y20" i="5"/>
  <c r="X20" i="5"/>
  <c r="Y19" i="5"/>
  <c r="X19" i="5"/>
  <c r="Y18" i="5"/>
  <c r="X18" i="5"/>
  <c r="Y17" i="5"/>
  <c r="X17" i="5"/>
  <c r="Y16" i="5"/>
  <c r="X16" i="5"/>
  <c r="Y15" i="5"/>
  <c r="X15" i="5"/>
  <c r="Y14" i="5"/>
  <c r="X14" i="5"/>
  <c r="Y13" i="5"/>
  <c r="X13" i="5"/>
  <c r="Y12" i="5"/>
  <c r="X12" i="5"/>
  <c r="Y11" i="5"/>
  <c r="X11" i="5"/>
  <c r="Y10" i="5"/>
  <c r="X10" i="5"/>
  <c r="Y9" i="5"/>
  <c r="X9" i="5"/>
  <c r="Y8" i="5"/>
  <c r="X8" i="5"/>
  <c r="Y7" i="5"/>
  <c r="X7" i="5"/>
  <c r="Y6" i="5"/>
  <c r="X6" i="5"/>
  <c r="Y5" i="5"/>
  <c r="X5" i="5"/>
  <c r="Y4" i="5"/>
  <c r="X4" i="5"/>
  <c r="Y3" i="5"/>
  <c r="X3" i="5"/>
  <c r="T33" i="5"/>
  <c r="S33" i="5"/>
  <c r="T32" i="5"/>
  <c r="S32" i="5"/>
  <c r="T31" i="5"/>
  <c r="S31" i="5"/>
  <c r="T30" i="5"/>
  <c r="S30" i="5"/>
  <c r="T29" i="5"/>
  <c r="S29" i="5"/>
  <c r="T28" i="5"/>
  <c r="S28" i="5"/>
  <c r="T27" i="5"/>
  <c r="S27" i="5"/>
  <c r="T26" i="5"/>
  <c r="S26" i="5"/>
  <c r="T25" i="5"/>
  <c r="S25" i="5"/>
  <c r="T24" i="5"/>
  <c r="S24" i="5"/>
  <c r="T23" i="5"/>
  <c r="S23" i="5"/>
  <c r="T22" i="5"/>
  <c r="S22" i="5"/>
  <c r="T21" i="5"/>
  <c r="S21" i="5"/>
  <c r="T20" i="5"/>
  <c r="S20" i="5"/>
  <c r="T19" i="5"/>
  <c r="S19" i="5"/>
  <c r="T18" i="5"/>
  <c r="S18" i="5"/>
  <c r="T17" i="5"/>
  <c r="S17" i="5"/>
  <c r="T16" i="5"/>
  <c r="S16" i="5"/>
  <c r="T15" i="5"/>
  <c r="S15" i="5"/>
  <c r="T14" i="5"/>
  <c r="S14" i="5"/>
  <c r="T13" i="5"/>
  <c r="S13" i="5"/>
  <c r="T12" i="5"/>
  <c r="S12" i="5"/>
  <c r="T11" i="5"/>
  <c r="S11" i="5"/>
  <c r="T10" i="5"/>
  <c r="S10" i="5"/>
  <c r="T9" i="5"/>
  <c r="S9" i="5"/>
  <c r="T8" i="5"/>
  <c r="S8" i="5"/>
  <c r="T7" i="5"/>
  <c r="S7" i="5"/>
  <c r="T6" i="5"/>
  <c r="S6" i="5"/>
  <c r="T5" i="5"/>
  <c r="S5" i="5"/>
  <c r="T4" i="5"/>
  <c r="S4" i="5"/>
  <c r="T3" i="5"/>
  <c r="S3" i="5"/>
  <c r="N3" i="5"/>
  <c r="O33" i="5"/>
  <c r="N33" i="5"/>
  <c r="O32" i="5"/>
  <c r="N32" i="5"/>
  <c r="O31" i="5"/>
  <c r="N31" i="5"/>
  <c r="O30" i="5"/>
  <c r="N30" i="5"/>
  <c r="O29" i="5"/>
  <c r="N29" i="5"/>
  <c r="O28" i="5"/>
  <c r="N28" i="5"/>
  <c r="O27" i="5"/>
  <c r="N27" i="5"/>
  <c r="O26" i="5"/>
  <c r="N26" i="5"/>
  <c r="O25" i="5"/>
  <c r="N25" i="5"/>
  <c r="O24" i="5"/>
  <c r="N24" i="5"/>
  <c r="O23" i="5"/>
  <c r="N23" i="5"/>
  <c r="O22" i="5"/>
  <c r="N22" i="5"/>
  <c r="O21" i="5"/>
  <c r="N21" i="5"/>
  <c r="O20" i="5"/>
  <c r="N20" i="5"/>
  <c r="O19" i="5"/>
  <c r="N19" i="5"/>
  <c r="O18" i="5"/>
  <c r="N18" i="5"/>
  <c r="O17" i="5"/>
  <c r="N17" i="5"/>
  <c r="O16" i="5"/>
  <c r="N16" i="5"/>
  <c r="O15" i="5"/>
  <c r="N15" i="5"/>
  <c r="O14" i="5"/>
  <c r="N14" i="5"/>
  <c r="O13" i="5"/>
  <c r="N13" i="5"/>
  <c r="O12" i="5"/>
  <c r="N12" i="5"/>
  <c r="O11" i="5"/>
  <c r="N11" i="5"/>
  <c r="O10" i="5"/>
  <c r="N10" i="5"/>
  <c r="O9" i="5"/>
  <c r="N9" i="5"/>
  <c r="O8" i="5"/>
  <c r="N8" i="5"/>
  <c r="O7" i="5"/>
  <c r="N7" i="5"/>
  <c r="O6" i="5"/>
  <c r="N6" i="5"/>
  <c r="O5" i="5"/>
  <c r="N5" i="5"/>
  <c r="O4" i="5"/>
  <c r="N4" i="5"/>
  <c r="O3" i="5"/>
  <c r="M35" i="5"/>
  <c r="N24" i="4"/>
  <c r="Q24" i="4"/>
  <c r="R35" i="5"/>
  <c r="N25" i="4"/>
  <c r="Q25" i="4"/>
  <c r="B9" i="9"/>
  <c r="X36" i="5"/>
  <c r="W35" i="5"/>
  <c r="N26" i="4"/>
  <c r="Q26" i="4"/>
  <c r="O22" i="4"/>
  <c r="P22" i="4"/>
  <c r="C35" i="5"/>
  <c r="N22" i="4"/>
  <c r="Q22" i="4"/>
  <c r="AC36" i="5"/>
  <c r="AC34" i="5"/>
  <c r="O27" i="4"/>
  <c r="P27" i="4"/>
  <c r="AB35" i="5"/>
  <c r="N27" i="4"/>
  <c r="Q27" i="4"/>
  <c r="I36" i="5"/>
  <c r="I34" i="5"/>
  <c r="O23" i="4"/>
  <c r="P23" i="4"/>
  <c r="H35" i="5"/>
  <c r="N23" i="4"/>
  <c r="Q23" i="4"/>
  <c r="X34" i="5"/>
  <c r="O26" i="4"/>
  <c r="P26" i="4"/>
  <c r="O24" i="4"/>
  <c r="P24" i="4"/>
  <c r="S34" i="5"/>
  <c r="O25" i="4"/>
  <c r="P25" i="4"/>
  <c r="J33" i="5"/>
  <c r="I33" i="5"/>
  <c r="J32" i="5"/>
  <c r="I32" i="5"/>
  <c r="J31" i="5"/>
  <c r="I31" i="5"/>
  <c r="J30" i="5"/>
  <c r="I30" i="5"/>
  <c r="J29" i="5"/>
  <c r="I29" i="5"/>
  <c r="J28" i="5"/>
  <c r="I28" i="5"/>
  <c r="J27" i="5"/>
  <c r="I27" i="5"/>
  <c r="J26" i="5"/>
  <c r="I26" i="5"/>
  <c r="J25" i="5"/>
  <c r="I25" i="5"/>
  <c r="J24" i="5"/>
  <c r="I24" i="5"/>
  <c r="J23" i="5"/>
  <c r="I23" i="5"/>
  <c r="J22" i="5"/>
  <c r="I22" i="5"/>
  <c r="J21" i="5"/>
  <c r="I21" i="5"/>
  <c r="J20" i="5"/>
  <c r="I20" i="5"/>
  <c r="J19" i="5"/>
  <c r="I19" i="5"/>
  <c r="J18" i="5"/>
  <c r="I18" i="5"/>
  <c r="J17" i="5"/>
  <c r="I17" i="5"/>
  <c r="J16" i="5"/>
  <c r="I16" i="5"/>
  <c r="J15" i="5"/>
  <c r="I15" i="5"/>
  <c r="J14" i="5"/>
  <c r="I14" i="5"/>
  <c r="J13" i="5"/>
  <c r="I13" i="5"/>
  <c r="J12" i="5"/>
  <c r="I12" i="5"/>
  <c r="J11" i="5"/>
  <c r="I11" i="5"/>
  <c r="J10" i="5"/>
  <c r="I10" i="5"/>
  <c r="J9" i="5"/>
  <c r="I9" i="5"/>
  <c r="J8" i="5"/>
  <c r="I8" i="5"/>
  <c r="J7" i="5"/>
  <c r="I7" i="5"/>
  <c r="J6" i="5"/>
  <c r="I6" i="5"/>
  <c r="J5" i="5"/>
  <c r="I5" i="5"/>
  <c r="J4" i="5"/>
  <c r="I4" i="5"/>
  <c r="J3" i="5"/>
  <c r="I3" i="5"/>
  <c r="E33" i="5"/>
  <c r="D33" i="5"/>
  <c r="P29" i="4"/>
  <c r="B10" i="9"/>
  <c r="B11" i="9"/>
  <c r="U2" i="5"/>
  <c r="P2" i="5"/>
  <c r="K2" i="5"/>
  <c r="A11" i="3"/>
  <c r="B11" i="3"/>
  <c r="C11" i="3"/>
  <c r="D11" i="3"/>
  <c r="E11" i="3"/>
  <c r="F11" i="3"/>
  <c r="G11" i="3"/>
  <c r="A13" i="3"/>
  <c r="B13" i="3"/>
  <c r="C13" i="3"/>
  <c r="D13" i="3"/>
  <c r="E13" i="3"/>
  <c r="F13" i="3"/>
  <c r="G13" i="3"/>
  <c r="A15" i="3"/>
  <c r="B15" i="3"/>
  <c r="C15" i="3"/>
  <c r="D15" i="3"/>
  <c r="E15" i="3"/>
  <c r="F15" i="3"/>
  <c r="G15" i="3"/>
  <c r="A17" i="3"/>
  <c r="B17" i="3"/>
  <c r="C17" i="3"/>
  <c r="D17" i="3"/>
  <c r="E17" i="3"/>
  <c r="F17" i="3"/>
  <c r="G17" i="3"/>
  <c r="A19" i="3"/>
  <c r="B19" i="3"/>
  <c r="C19" i="3"/>
  <c r="D19" i="3"/>
  <c r="E19" i="3"/>
  <c r="F19" i="3"/>
  <c r="G19" i="3"/>
  <c r="A21" i="3"/>
  <c r="B21" i="3"/>
  <c r="C21" i="3"/>
  <c r="D21" i="3"/>
  <c r="E21" i="3"/>
  <c r="F21" i="3"/>
  <c r="G21" i="3"/>
  <c r="D11" i="9"/>
  <c r="C7" i="9"/>
  <c r="C8" i="9"/>
  <c r="C9" i="9"/>
  <c r="D7" i="9"/>
  <c r="D10" i="9"/>
  <c r="C11" i="9"/>
  <c r="C12" i="9"/>
  <c r="D8" i="9"/>
  <c r="D9" i="9"/>
  <c r="D12" i="9"/>
  <c r="D13" i="9"/>
  <c r="D6" i="9"/>
  <c r="C10" i="9"/>
  <c r="C6" i="9"/>
  <c r="B12" i="9"/>
  <c r="C13" i="9"/>
  <c r="B13" i="9"/>
  <c r="D14" i="9"/>
  <c r="C14" i="9"/>
  <c r="A15" i="9"/>
  <c r="B14" i="9"/>
  <c r="C15" i="9"/>
  <c r="D15" i="9"/>
  <c r="A16" i="9"/>
  <c r="B15" i="9"/>
  <c r="D16" i="9"/>
  <c r="C16" i="9"/>
  <c r="B16" i="9"/>
  <c r="A17" i="9"/>
  <c r="C17" i="9"/>
  <c r="D17" i="9"/>
  <c r="A18" i="9"/>
  <c r="B17" i="9"/>
  <c r="D18" i="9"/>
  <c r="C18" i="9"/>
  <c r="A19" i="9"/>
  <c r="B18" i="9"/>
  <c r="D19" i="9"/>
  <c r="C19" i="9"/>
  <c r="A20" i="9"/>
  <c r="B19" i="9"/>
  <c r="D20" i="9"/>
  <c r="C20" i="9"/>
  <c r="B20" i="9"/>
  <c r="A21" i="9"/>
  <c r="D21" i="9"/>
  <c r="C21" i="9"/>
  <c r="A22" i="9"/>
  <c r="B21" i="9"/>
  <c r="D22" i="9"/>
  <c r="C22" i="9"/>
  <c r="A23" i="9"/>
  <c r="B22" i="9"/>
  <c r="C23" i="9"/>
  <c r="D23" i="9"/>
  <c r="A24" i="9"/>
  <c r="B23" i="9"/>
  <c r="D24" i="9"/>
  <c r="C24" i="9"/>
  <c r="B24" i="9"/>
  <c r="A25" i="9"/>
  <c r="C25" i="9"/>
  <c r="D25" i="9"/>
  <c r="B25" i="9"/>
  <c r="A26" i="9"/>
  <c r="D26" i="9"/>
  <c r="C26" i="9"/>
  <c r="A27" i="9"/>
  <c r="B26" i="9"/>
  <c r="D27" i="9"/>
  <c r="C27" i="9"/>
  <c r="A28" i="9"/>
  <c r="B27" i="9"/>
  <c r="D28" i="9"/>
  <c r="C28" i="9"/>
  <c r="B28" i="9"/>
  <c r="A29" i="9"/>
  <c r="C29" i="9"/>
  <c r="D29" i="9"/>
  <c r="A30" i="9"/>
  <c r="B29" i="9"/>
  <c r="A31" i="9"/>
  <c r="D30" i="9"/>
  <c r="C30" i="9"/>
  <c r="B30" i="9"/>
  <c r="A32" i="9"/>
  <c r="D31" i="9"/>
  <c r="C31" i="9"/>
  <c r="B31" i="9"/>
  <c r="A33" i="9"/>
  <c r="D32" i="9"/>
  <c r="C32" i="9"/>
  <c r="B32" i="9"/>
  <c r="A34" i="9"/>
  <c r="D33" i="9"/>
  <c r="C33" i="9"/>
  <c r="B33" i="9"/>
  <c r="A35" i="9"/>
  <c r="D34" i="9"/>
  <c r="C34" i="9"/>
  <c r="B34" i="9"/>
  <c r="A36" i="9"/>
  <c r="C35" i="9"/>
  <c r="D35" i="9"/>
  <c r="B36" i="9"/>
  <c r="B35" i="9"/>
  <c r="D36" i="9"/>
  <c r="C36" i="9"/>
</calcChain>
</file>

<file path=xl/sharedStrings.xml><?xml version="1.0" encoding="utf-8"?>
<sst xmlns="http://schemas.openxmlformats.org/spreadsheetml/2006/main" count="329" uniqueCount="130">
  <si>
    <t>スタッフ名</t>
    <rPh sb="4" eb="5">
      <t>メイ</t>
    </rPh>
    <phoneticPr fontId="1"/>
  </si>
  <si>
    <t>名前</t>
    <rPh sb="0" eb="2">
      <t>ナマエ</t>
    </rPh>
    <phoneticPr fontId="1"/>
  </si>
  <si>
    <t>誕生日</t>
    <rPh sb="0" eb="3">
      <t>タンジョウビ</t>
    </rPh>
    <phoneticPr fontId="1"/>
  </si>
  <si>
    <t>（来月のシフト確認表）</t>
    <rPh sb="1" eb="3">
      <t>ライゲツ</t>
    </rPh>
    <rPh sb="7" eb="9">
      <t>カクニン</t>
    </rPh>
    <rPh sb="9" eb="10">
      <t>ヒョウ</t>
    </rPh>
    <phoneticPr fontId="1"/>
  </si>
  <si>
    <t>早番</t>
    <rPh sb="0" eb="2">
      <t>ハヤバン</t>
    </rPh>
    <phoneticPr fontId="1"/>
  </si>
  <si>
    <t>遅番</t>
    <rPh sb="0" eb="2">
      <t>オソバン</t>
    </rPh>
    <phoneticPr fontId="1"/>
  </si>
  <si>
    <t>通し</t>
    <rPh sb="0" eb="1">
      <t>トオ</t>
    </rPh>
    <phoneticPr fontId="1"/>
  </si>
  <si>
    <t>パート</t>
    <phoneticPr fontId="1"/>
  </si>
  <si>
    <t>夕番</t>
    <rPh sb="0" eb="1">
      <t>ユウ</t>
    </rPh>
    <rPh sb="1" eb="2">
      <t>バン</t>
    </rPh>
    <phoneticPr fontId="1"/>
  </si>
  <si>
    <t>シフト内容</t>
    <rPh sb="3" eb="5">
      <t>ナイヨウ</t>
    </rPh>
    <phoneticPr fontId="1"/>
  </si>
  <si>
    <t>【基本情報】</t>
    <rPh sb="1" eb="3">
      <t>キホン</t>
    </rPh>
    <rPh sb="3" eb="5">
      <t>ジョウホウ</t>
    </rPh>
    <phoneticPr fontId="1"/>
  </si>
  <si>
    <t>月曜日から数えて週何日勤務</t>
    <rPh sb="0" eb="3">
      <t>ゲツヨウビ</t>
    </rPh>
    <rPh sb="5" eb="6">
      <t>カゾ</t>
    </rPh>
    <rPh sb="8" eb="9">
      <t>シュウ</t>
    </rPh>
    <rPh sb="9" eb="11">
      <t>ナンニチ</t>
    </rPh>
    <rPh sb="11" eb="13">
      <t>キンム</t>
    </rPh>
    <phoneticPr fontId="1"/>
  </si>
  <si>
    <t>勤務カウント条件</t>
    <rPh sb="0" eb="2">
      <t>キンム</t>
    </rPh>
    <rPh sb="6" eb="8">
      <t>ジョウケン</t>
    </rPh>
    <phoneticPr fontId="1"/>
  </si>
  <si>
    <t>注意点</t>
    <rPh sb="0" eb="2">
      <t>チュウイ</t>
    </rPh>
    <rPh sb="2" eb="3">
      <t>テン</t>
    </rPh>
    <phoneticPr fontId="1"/>
  </si>
  <si>
    <t>シフト計画の時の注意点/その他、情報</t>
    <rPh sb="3" eb="5">
      <t>ケイカク</t>
    </rPh>
    <rPh sb="6" eb="7">
      <t>トキ</t>
    </rPh>
    <rPh sb="8" eb="10">
      <t>チュウイ</t>
    </rPh>
    <rPh sb="10" eb="11">
      <t>テン</t>
    </rPh>
    <rPh sb="14" eb="15">
      <t>タ</t>
    </rPh>
    <rPh sb="16" eb="18">
      <t>ジョウホウ</t>
    </rPh>
    <phoneticPr fontId="1"/>
  </si>
  <si>
    <t>駅</t>
    <rPh sb="0" eb="1">
      <t>エキ</t>
    </rPh>
    <phoneticPr fontId="1"/>
  </si>
  <si>
    <t>交通手段</t>
    <rPh sb="0" eb="2">
      <t>コウツウ</t>
    </rPh>
    <rPh sb="2" eb="4">
      <t>シュダン</t>
    </rPh>
    <phoneticPr fontId="1"/>
  </si>
  <si>
    <t>電車</t>
    <rPh sb="0" eb="2">
      <t>デンシャ</t>
    </rPh>
    <phoneticPr fontId="1"/>
  </si>
  <si>
    <t>不可</t>
    <rPh sb="0" eb="2">
      <t>フカ</t>
    </rPh>
    <phoneticPr fontId="1"/>
  </si>
  <si>
    <t>更新日</t>
    <rPh sb="0" eb="3">
      <t>コウシンビ</t>
    </rPh>
    <phoneticPr fontId="1"/>
  </si>
  <si>
    <t>通勤時間(分)</t>
    <rPh sb="0" eb="2">
      <t>ツウキン</t>
    </rPh>
    <rPh sb="2" eb="4">
      <t>ジカン</t>
    </rPh>
    <rPh sb="5" eb="6">
      <t>フン</t>
    </rPh>
    <phoneticPr fontId="1"/>
  </si>
  <si>
    <t>日</t>
  </si>
  <si>
    <t>月</t>
    <rPh sb="0" eb="1">
      <t>ゲツ</t>
    </rPh>
    <phoneticPr fontId="1"/>
  </si>
  <si>
    <t>火</t>
  </si>
  <si>
    <t>水</t>
  </si>
  <si>
    <t>木</t>
  </si>
  <si>
    <t>金</t>
  </si>
  <si>
    <t>土</t>
  </si>
  <si>
    <t>提出期限　　8月12日</t>
    <rPh sb="0" eb="2">
      <t>テイシュツ</t>
    </rPh>
    <rPh sb="2" eb="4">
      <t>キゲン</t>
    </rPh>
    <rPh sb="7" eb="8">
      <t>ガツ</t>
    </rPh>
    <rPh sb="10" eb="11">
      <t>ニチ</t>
    </rPh>
    <phoneticPr fontId="1"/>
  </si>
  <si>
    <t>変形①</t>
    <rPh sb="0" eb="2">
      <t>ヘンケイ</t>
    </rPh>
    <phoneticPr fontId="1"/>
  </si>
  <si>
    <t>変形②</t>
    <rPh sb="0" eb="2">
      <t>ヘンケイ</t>
    </rPh>
    <phoneticPr fontId="1"/>
  </si>
  <si>
    <t>ノーマルパターン</t>
    <phoneticPr fontId="1"/>
  </si>
  <si>
    <t>シフト(予定）で、勤務不可日についてご相談ください。</t>
    <rPh sb="4" eb="6">
      <t>ヨテイ</t>
    </rPh>
    <rPh sb="9" eb="11">
      <t>キンム</t>
    </rPh>
    <rPh sb="11" eb="13">
      <t>フカ</t>
    </rPh>
    <rPh sb="13" eb="14">
      <t>ビ</t>
    </rPh>
    <rPh sb="19" eb="21">
      <t>ソウダン</t>
    </rPh>
    <phoneticPr fontId="1"/>
  </si>
  <si>
    <t>シフト(予定）のルール</t>
    <rPh sb="4" eb="6">
      <t>ヨテイ</t>
    </rPh>
    <phoneticPr fontId="1"/>
  </si>
  <si>
    <t>②シフト(予定）について確認し、勤務不可日についてご相談ください。</t>
    <rPh sb="5" eb="7">
      <t>ヨテイ</t>
    </rPh>
    <rPh sb="12" eb="14">
      <t>カクニン</t>
    </rPh>
    <rPh sb="16" eb="18">
      <t>キンム</t>
    </rPh>
    <rPh sb="18" eb="20">
      <t>フカ</t>
    </rPh>
    <rPh sb="20" eb="21">
      <t>ビ</t>
    </rPh>
    <rPh sb="26" eb="28">
      <t>ソウダン</t>
    </rPh>
    <phoneticPr fontId="1"/>
  </si>
  <si>
    <t>シフト（予定）の注意点</t>
    <rPh sb="4" eb="6">
      <t>ヨテイ</t>
    </rPh>
    <rPh sb="8" eb="10">
      <t>チュウイ</t>
    </rPh>
    <rPh sb="10" eb="11">
      <t>テン</t>
    </rPh>
    <phoneticPr fontId="1"/>
  </si>
  <si>
    <t>【基本】
　　・採用時の休暇取得から勤務予定を作成します。
　　・お休みは、固定曜日+１～2日にて設定します（但し、
　　　面接時の申し出による）</t>
    <rPh sb="1" eb="3">
      <t>キホン</t>
    </rPh>
    <rPh sb="8" eb="11">
      <t>サイヨウジ</t>
    </rPh>
    <rPh sb="12" eb="14">
      <t>キュウカ</t>
    </rPh>
    <rPh sb="14" eb="16">
      <t>シュトク</t>
    </rPh>
    <rPh sb="18" eb="20">
      <t>キンム</t>
    </rPh>
    <rPh sb="20" eb="22">
      <t>ヨテイ</t>
    </rPh>
    <rPh sb="23" eb="25">
      <t>サクセイ</t>
    </rPh>
    <rPh sb="34" eb="35">
      <t>ヤス</t>
    </rPh>
    <rPh sb="38" eb="40">
      <t>コテイ</t>
    </rPh>
    <rPh sb="40" eb="42">
      <t>ヨウビ</t>
    </rPh>
    <rPh sb="46" eb="47">
      <t>ニチ</t>
    </rPh>
    <rPh sb="49" eb="51">
      <t>セッテイ</t>
    </rPh>
    <rPh sb="55" eb="56">
      <t>タダ</t>
    </rPh>
    <rPh sb="62" eb="64">
      <t>メンセツ</t>
    </rPh>
    <rPh sb="64" eb="65">
      <t>ジ</t>
    </rPh>
    <rPh sb="66" eb="67">
      <t>モウ</t>
    </rPh>
    <rPh sb="68" eb="69">
      <t>デ</t>
    </rPh>
    <phoneticPr fontId="1"/>
  </si>
  <si>
    <t>①サロンで基本条件を踏まえ作成する。</t>
    <rPh sb="5" eb="7">
      <t>キホン</t>
    </rPh>
    <rPh sb="7" eb="9">
      <t>ジョウケン</t>
    </rPh>
    <rPh sb="10" eb="11">
      <t>フ</t>
    </rPh>
    <rPh sb="13" eb="15">
      <t>サクセイ</t>
    </rPh>
    <phoneticPr fontId="1"/>
  </si>
  <si>
    <t>場合より、2ヶ月先までを決めて、私用について調整する</t>
    <rPh sb="0" eb="2">
      <t>バアイ</t>
    </rPh>
    <rPh sb="7" eb="8">
      <t>ゲツ</t>
    </rPh>
    <rPh sb="8" eb="9">
      <t>サキ</t>
    </rPh>
    <rPh sb="12" eb="13">
      <t>キ</t>
    </rPh>
    <rPh sb="16" eb="18">
      <t>シヨウ</t>
    </rPh>
    <rPh sb="22" eb="24">
      <t>チョウセイ</t>
    </rPh>
    <phoneticPr fontId="1"/>
  </si>
  <si>
    <t>変形③</t>
    <rPh sb="0" eb="2">
      <t>ヘンケイ</t>
    </rPh>
    <phoneticPr fontId="1"/>
  </si>
  <si>
    <t>（1ｈ休）</t>
    <rPh sb="3" eb="4">
      <t>ヤス</t>
    </rPh>
    <phoneticPr fontId="1"/>
  </si>
  <si>
    <t>休憩　6時間：45分　8時間：60分</t>
    <rPh sb="0" eb="2">
      <t>キュウケイ</t>
    </rPh>
    <rPh sb="4" eb="6">
      <t>ジカン</t>
    </rPh>
    <rPh sb="9" eb="10">
      <t>フン</t>
    </rPh>
    <rPh sb="12" eb="14">
      <t>ジカン</t>
    </rPh>
    <rPh sb="17" eb="18">
      <t>フン</t>
    </rPh>
    <phoneticPr fontId="1"/>
  </si>
  <si>
    <r>
      <t xml:space="preserve">　　　　氏名     </t>
    </r>
    <r>
      <rPr>
        <sz val="11"/>
        <color theme="1"/>
        <rFont val="ＭＳ Ｐゴシック"/>
        <family val="3"/>
        <charset val="128"/>
        <scheme val="minor"/>
      </rPr>
      <t xml:space="preserve">                                                         　　　　　　　　　　　　                
</t>
    </r>
    <rPh sb="4" eb="6">
      <t>シメイ</t>
    </rPh>
    <phoneticPr fontId="1"/>
  </si>
  <si>
    <t>シフト</t>
    <phoneticPr fontId="1"/>
  </si>
  <si>
    <t>実働</t>
    <rPh sb="0" eb="2">
      <t>ジツドウ</t>
    </rPh>
    <phoneticPr fontId="1"/>
  </si>
  <si>
    <t>休憩時間</t>
    <rPh sb="0" eb="2">
      <t>キュウケイ</t>
    </rPh>
    <rPh sb="2" eb="4">
      <t>ジカン</t>
    </rPh>
    <phoneticPr fontId="1"/>
  </si>
  <si>
    <t>労働時間</t>
    <rPh sb="0" eb="2">
      <t>ロウドウ</t>
    </rPh>
    <rPh sb="2" eb="4">
      <t>ジカン</t>
    </rPh>
    <phoneticPr fontId="1"/>
  </si>
  <si>
    <t>残業する理由</t>
    <rPh sb="0" eb="2">
      <t>ザンギョウ</t>
    </rPh>
    <rPh sb="4" eb="6">
      <t>リユウ</t>
    </rPh>
    <phoneticPr fontId="1"/>
  </si>
  <si>
    <t>始業時刻</t>
  </si>
  <si>
    <t>終業時刻</t>
  </si>
  <si>
    <t>所定内</t>
    <rPh sb="0" eb="3">
      <t>ショテイナイ</t>
    </rPh>
    <phoneticPr fontId="1"/>
  </si>
  <si>
    <t>時間外</t>
    <rPh sb="0" eb="3">
      <t>ジカンガイ</t>
    </rPh>
    <phoneticPr fontId="1"/>
  </si>
  <si>
    <t>深夜</t>
    <rPh sb="0" eb="2">
      <t>シンヤ</t>
    </rPh>
    <phoneticPr fontId="1"/>
  </si>
  <si>
    <t>法定休日</t>
    <rPh sb="0" eb="2">
      <t>ホウテイ</t>
    </rPh>
    <rPh sb="2" eb="4">
      <t>キュウジツ</t>
    </rPh>
    <phoneticPr fontId="1"/>
  </si>
  <si>
    <t>遅刻、早退、欠勤、その他理由</t>
    <rPh sb="0" eb="2">
      <t>チコク</t>
    </rPh>
    <rPh sb="3" eb="5">
      <t>ソウタイ</t>
    </rPh>
    <rPh sb="6" eb="8">
      <t>ケッキン</t>
    </rPh>
    <rPh sb="11" eb="12">
      <t>ホカ</t>
    </rPh>
    <rPh sb="12" eb="14">
      <t>リユウ</t>
    </rPh>
    <phoneticPr fontId="1"/>
  </si>
  <si>
    <t>シフト日数</t>
    <rPh sb="3" eb="5">
      <t>ニッスウ</t>
    </rPh>
    <phoneticPr fontId="1"/>
  </si>
  <si>
    <t>出勤日数</t>
    <rPh sb="0" eb="2">
      <t>シュッキン</t>
    </rPh>
    <rPh sb="2" eb="4">
      <t>ニッスウ</t>
    </rPh>
    <phoneticPr fontId="1"/>
  </si>
  <si>
    <t>欠勤日数</t>
    <rPh sb="0" eb="2">
      <t>ケッキン</t>
    </rPh>
    <rPh sb="2" eb="4">
      <t>ニッスウ</t>
    </rPh>
    <phoneticPr fontId="1"/>
  </si>
  <si>
    <t>遅刻回数</t>
    <rPh sb="0" eb="2">
      <t>チコク</t>
    </rPh>
    <rPh sb="2" eb="4">
      <t>カイスウ</t>
    </rPh>
    <phoneticPr fontId="1"/>
  </si>
  <si>
    <t>早退回数</t>
    <rPh sb="0" eb="2">
      <t>ソウタイ</t>
    </rPh>
    <rPh sb="2" eb="4">
      <t>カイスウ</t>
    </rPh>
    <phoneticPr fontId="1"/>
  </si>
  <si>
    <t>有休</t>
    <rPh sb="0" eb="2">
      <t>ユウキュウ</t>
    </rPh>
    <phoneticPr fontId="1"/>
  </si>
  <si>
    <t>休日出勤</t>
    <rPh sb="0" eb="2">
      <t>キュウジツ</t>
    </rPh>
    <rPh sb="2" eb="4">
      <t>シュッキン</t>
    </rPh>
    <phoneticPr fontId="1"/>
  </si>
  <si>
    <t>会社印</t>
    <rPh sb="0" eb="2">
      <t>カイシャ</t>
    </rPh>
    <rPh sb="2" eb="3">
      <t>イン</t>
    </rPh>
    <phoneticPr fontId="1"/>
  </si>
  <si>
    <t>本人印</t>
    <rPh sb="0" eb="2">
      <t>ホンニン</t>
    </rPh>
    <rPh sb="2" eb="3">
      <t>イン</t>
    </rPh>
    <phoneticPr fontId="1"/>
  </si>
  <si>
    <t>出勤簿</t>
    <rPh sb="0" eb="2">
      <t>シュッキン</t>
    </rPh>
    <rPh sb="2" eb="3">
      <t>ボ</t>
    </rPh>
    <phoneticPr fontId="1"/>
  </si>
  <si>
    <t>給与予定</t>
    <rPh sb="0" eb="2">
      <t>キュウヨ</t>
    </rPh>
    <rPh sb="2" eb="4">
      <t>ヨテイ</t>
    </rPh>
    <phoneticPr fontId="1"/>
  </si>
  <si>
    <t>給与基準</t>
    <rPh sb="0" eb="2">
      <t>キュウヨ</t>
    </rPh>
    <rPh sb="2" eb="4">
      <t>キジュン</t>
    </rPh>
    <phoneticPr fontId="1"/>
  </si>
  <si>
    <t>交通費
（片道）</t>
    <rPh sb="0" eb="3">
      <t>コウツウヒ</t>
    </rPh>
    <rPh sb="5" eb="7">
      <t>カタミチ</t>
    </rPh>
    <phoneticPr fontId="1"/>
  </si>
  <si>
    <t>交通費
支給予定</t>
    <rPh sb="0" eb="3">
      <t>コウツウヒ</t>
    </rPh>
    <rPh sb="4" eb="6">
      <t>シキュウ</t>
    </rPh>
    <rPh sb="6" eb="8">
      <t>ヨテイ</t>
    </rPh>
    <phoneticPr fontId="1"/>
  </si>
  <si>
    <t>基準の
適用</t>
    <rPh sb="0" eb="2">
      <t>キジュン</t>
    </rPh>
    <rPh sb="4" eb="6">
      <t>テキヨウ</t>
    </rPh>
    <phoneticPr fontId="1"/>
  </si>
  <si>
    <t>総労働時間</t>
    <rPh sb="0" eb="1">
      <t>ソウ</t>
    </rPh>
    <rPh sb="1" eb="3">
      <t>ロウドウ</t>
    </rPh>
    <rPh sb="3" eb="5">
      <t>ジカン</t>
    </rPh>
    <phoneticPr fontId="25"/>
  </si>
  <si>
    <t>変形④</t>
    <rPh sb="0" eb="2">
      <t>ヘンケイ</t>
    </rPh>
    <phoneticPr fontId="1"/>
  </si>
  <si>
    <t>変形⑤</t>
    <rPh sb="0" eb="2">
      <t>ヘンケイ</t>
    </rPh>
    <phoneticPr fontId="1"/>
  </si>
  <si>
    <t>勤務不可日</t>
    <rPh sb="0" eb="2">
      <t>キンム</t>
    </rPh>
    <rPh sb="2" eb="4">
      <t>フカ</t>
    </rPh>
    <rPh sb="4" eb="5">
      <t>ビ</t>
    </rPh>
    <phoneticPr fontId="1"/>
  </si>
  <si>
    <t>勤務
日数</t>
    <rPh sb="0" eb="2">
      <t>キンム</t>
    </rPh>
    <rPh sb="3" eb="5">
      <t>ニッスウ</t>
    </rPh>
    <phoneticPr fontId="1"/>
  </si>
  <si>
    <t>勤務日数</t>
    <rPh sb="0" eb="2">
      <t>キンム</t>
    </rPh>
    <rPh sb="2" eb="4">
      <t>ニッスウ</t>
    </rPh>
    <phoneticPr fontId="25"/>
  </si>
  <si>
    <t>総合計給与予定額</t>
    <rPh sb="0" eb="1">
      <t>ソウ</t>
    </rPh>
    <rPh sb="1" eb="3">
      <t>ゴウケイ</t>
    </rPh>
    <rPh sb="3" eb="5">
      <t>キュウヨ</t>
    </rPh>
    <rPh sb="5" eb="7">
      <t>ヨテイ</t>
    </rPh>
    <rPh sb="7" eb="8">
      <t>ガク</t>
    </rPh>
    <phoneticPr fontId="1"/>
  </si>
  <si>
    <t>総労働
時間</t>
    <rPh sb="0" eb="1">
      <t>ソウ</t>
    </rPh>
    <rPh sb="1" eb="3">
      <t>ロウドウ</t>
    </rPh>
    <rPh sb="4" eb="6">
      <t>ジカン</t>
    </rPh>
    <phoneticPr fontId="1"/>
  </si>
  <si>
    <t>日付</t>
    <rPh sb="0" eb="2">
      <t>ヒヅケ</t>
    </rPh>
    <phoneticPr fontId="44"/>
  </si>
  <si>
    <t>名称</t>
    <rPh sb="0" eb="2">
      <t>メイショウ</t>
    </rPh>
    <phoneticPr fontId="44"/>
  </si>
  <si>
    <t>元日</t>
  </si>
  <si>
    <t>成人の日</t>
  </si>
  <si>
    <t>建国記念の日</t>
  </si>
  <si>
    <t>春分の日</t>
  </si>
  <si>
    <t>昭和の日</t>
  </si>
  <si>
    <t>憲法記念日</t>
  </si>
  <si>
    <t>みどりの日</t>
  </si>
  <si>
    <t>こどもの日</t>
  </si>
  <si>
    <t>振替休日</t>
  </si>
  <si>
    <t>海の日</t>
  </si>
  <si>
    <t>敬老の日</t>
  </si>
  <si>
    <t>秋分の日</t>
  </si>
  <si>
    <t>体育の日</t>
  </si>
  <si>
    <t>文化の日</t>
  </si>
  <si>
    <t>勤労感謝の日</t>
  </si>
  <si>
    <t>天皇誕生日</t>
  </si>
  <si>
    <t>国民の休日</t>
  </si>
  <si>
    <t>①サロンで次月の予定を作成しますので、次月の予定を月初3日頃（例　11月シフト→10月3日）</t>
    <rPh sb="5" eb="7">
      <t>ジゲツ</t>
    </rPh>
    <rPh sb="8" eb="10">
      <t>ヨテイ</t>
    </rPh>
    <rPh sb="11" eb="13">
      <t>サクセイ</t>
    </rPh>
    <rPh sb="19" eb="21">
      <t>ジゲツ</t>
    </rPh>
    <rPh sb="22" eb="24">
      <t>ヨテイ</t>
    </rPh>
    <rPh sb="25" eb="27">
      <t>ゲッショ</t>
    </rPh>
    <rPh sb="28" eb="29">
      <t>ニチ</t>
    </rPh>
    <rPh sb="29" eb="30">
      <t>ゴロ</t>
    </rPh>
    <rPh sb="31" eb="32">
      <t>レイ</t>
    </rPh>
    <rPh sb="35" eb="36">
      <t>ガツ</t>
    </rPh>
    <rPh sb="42" eb="43">
      <t>ガツ</t>
    </rPh>
    <rPh sb="44" eb="45">
      <t>ニチ</t>
    </rPh>
    <phoneticPr fontId="1"/>
  </si>
  <si>
    <t>②月初5日頃に提示する</t>
    <rPh sb="1" eb="3">
      <t>ゲッショ</t>
    </rPh>
    <rPh sb="4" eb="5">
      <t>ニチ</t>
    </rPh>
    <rPh sb="5" eb="6">
      <t>ゴロ</t>
    </rPh>
    <rPh sb="7" eb="9">
      <t>テイジ</t>
    </rPh>
    <phoneticPr fontId="1"/>
  </si>
  <si>
    <t>スタッフ　6人</t>
    <rPh sb="6" eb="7">
      <t>ニン</t>
    </rPh>
    <phoneticPr fontId="1"/>
  </si>
  <si>
    <t>原本として、スタッフ人数分をsheetにコピーする</t>
    <rPh sb="0" eb="2">
      <t>ゲンポン</t>
    </rPh>
    <rPh sb="10" eb="12">
      <t>ニンズウ</t>
    </rPh>
    <rPh sb="12" eb="13">
      <t>ブン</t>
    </rPh>
    <phoneticPr fontId="25"/>
  </si>
  <si>
    <t>『作成管理表』に年月日を入れると自動で月の曜日と色が変わるように設定するためのものです。</t>
    <rPh sb="1" eb="3">
      <t>サクセイ</t>
    </rPh>
    <rPh sb="3" eb="6">
      <t>カンリヒョウ</t>
    </rPh>
    <rPh sb="8" eb="11">
      <t>ネンガ</t>
    </rPh>
    <rPh sb="12" eb="13">
      <t>イ</t>
    </rPh>
    <rPh sb="16" eb="18">
      <t>ジドウ</t>
    </rPh>
    <rPh sb="19" eb="20">
      <t>ツキ</t>
    </rPh>
    <rPh sb="21" eb="23">
      <t>ヨウビ</t>
    </rPh>
    <rPh sb="24" eb="25">
      <t>イロ</t>
    </rPh>
    <rPh sb="26" eb="27">
      <t>カ</t>
    </rPh>
    <rPh sb="32" eb="34">
      <t>セッテイ</t>
    </rPh>
    <phoneticPr fontId="25"/>
  </si>
  <si>
    <t>←　『（例）2016/02』と半角入力すれば、自動でシフト表の曜日と土日祝日の色が変わります。</t>
    <rPh sb="4" eb="5">
      <t>レイ</t>
    </rPh>
    <rPh sb="15" eb="17">
      <t>ハンカク</t>
    </rPh>
    <rPh sb="17" eb="19">
      <t>ニュウリョク</t>
    </rPh>
    <rPh sb="23" eb="25">
      <t>ジドウ</t>
    </rPh>
    <rPh sb="29" eb="30">
      <t>ヒョウ</t>
    </rPh>
    <rPh sb="31" eb="33">
      <t>ヨウビ</t>
    </rPh>
    <rPh sb="34" eb="36">
      <t>ドニチ</t>
    </rPh>
    <rPh sb="36" eb="38">
      <t>シュクジツ</t>
    </rPh>
    <rPh sb="39" eb="40">
      <t>イロ</t>
    </rPh>
    <rPh sb="41" eb="42">
      <t>カ</t>
    </rPh>
    <phoneticPr fontId="25"/>
  </si>
  <si>
    <t>※名字と名前にはスペースなし</t>
    <rPh sb="1" eb="3">
      <t>ミョウジ</t>
    </rPh>
    <rPh sb="4" eb="6">
      <t>ナマエ</t>
    </rPh>
    <phoneticPr fontId="1"/>
  </si>
  <si>
    <t>①プルダウンからスタッフの名前を選択</t>
    <rPh sb="13" eb="15">
      <t>ナマエ</t>
    </rPh>
    <rPh sb="16" eb="18">
      <t>センタク</t>
    </rPh>
    <phoneticPr fontId="25"/>
  </si>
  <si>
    <t>②sheet名もスタッフの名前に変更する</t>
    <rPh sb="6" eb="7">
      <t>メイ</t>
    </rPh>
    <rPh sb="13" eb="15">
      <t>ナマエ</t>
    </rPh>
    <rPh sb="16" eb="18">
      <t>ヘンコウ</t>
    </rPh>
    <phoneticPr fontId="25"/>
  </si>
  <si>
    <t>原本から、スタッフ人数分をsheetにコピーする</t>
    <rPh sb="0" eb="2">
      <t>ゲンポン</t>
    </rPh>
    <rPh sb="9" eb="11">
      <t>ニンズウ</t>
    </rPh>
    <rPh sb="11" eb="12">
      <t>ブン</t>
    </rPh>
    <phoneticPr fontId="25"/>
  </si>
  <si>
    <t>←『作成管理表』と同じ月を入れる</t>
    <rPh sb="2" eb="4">
      <t>サクセイ</t>
    </rPh>
    <rPh sb="4" eb="7">
      <t>カンリヒョウ</t>
    </rPh>
    <rPh sb="9" eb="10">
      <t>オナ</t>
    </rPh>
    <rPh sb="11" eb="12">
      <t>ツキ</t>
    </rPh>
    <rPh sb="13" eb="14">
      <t>イ</t>
    </rPh>
    <phoneticPr fontId="25"/>
  </si>
  <si>
    <t>③出勤簿の年月日と同じにすると、シフト予定が自動入力される</t>
    <rPh sb="1" eb="4">
      <t>シュッキンボ</t>
    </rPh>
    <rPh sb="5" eb="8">
      <t>ネンガッピ</t>
    </rPh>
    <rPh sb="9" eb="10">
      <t>オナ</t>
    </rPh>
    <rPh sb="19" eb="21">
      <t>ヨテイ</t>
    </rPh>
    <rPh sb="22" eb="24">
      <t>ジドウ</t>
    </rPh>
    <rPh sb="24" eb="26">
      <t>ニュウリョク</t>
    </rPh>
    <phoneticPr fontId="25"/>
  </si>
  <si>
    <t>入力した数字は半角ですか？</t>
    <rPh sb="0" eb="2">
      <t>ニュウリョク</t>
    </rPh>
    <rPh sb="4" eb="6">
      <t>スウジ</t>
    </rPh>
    <rPh sb="7" eb="9">
      <t>ハンカク</t>
    </rPh>
    <phoneticPr fontId="25"/>
  </si>
  <si>
    <t>★自動で反映されていないとき</t>
    <rPh sb="1" eb="3">
      <t>ジドウ</t>
    </rPh>
    <rPh sb="4" eb="6">
      <t>ハンエイ</t>
    </rPh>
    <phoneticPr fontId="25"/>
  </si>
  <si>
    <t>店名</t>
    <rPh sb="0" eb="2">
      <t>テンメイ</t>
    </rPh>
    <phoneticPr fontId="1"/>
  </si>
  <si>
    <t>『安室奈美恵』は見本です。上書きしてご利用ください。</t>
    <rPh sb="1" eb="3">
      <t>アムロ</t>
    </rPh>
    <rPh sb="3" eb="6">
      <t>ナミエ</t>
    </rPh>
    <rPh sb="8" eb="10">
      <t>ミホン</t>
    </rPh>
    <rPh sb="13" eb="15">
      <t>ウワガ</t>
    </rPh>
    <rPh sb="19" eb="21">
      <t>リヨウ</t>
    </rPh>
    <phoneticPr fontId="1"/>
  </si>
  <si>
    <t>数字は、半角です。</t>
    <rPh sb="0" eb="2">
      <t>スウジ</t>
    </rPh>
    <rPh sb="4" eb="6">
      <t>ハンカク</t>
    </rPh>
    <phoneticPr fontId="1"/>
  </si>
  <si>
    <t>新宿</t>
    <rPh sb="0" eb="2">
      <t>シンジュク</t>
    </rPh>
    <phoneticPr fontId="1"/>
  </si>
  <si>
    <r>
      <t>週4日（5日も可）→週3~4日希望に変更,</t>
    </r>
    <r>
      <rPr>
        <sz val="10"/>
        <color rgb="FFFF0000"/>
        <rFont val="Arial Unicode MS"/>
        <family val="3"/>
        <charset val="128"/>
      </rPr>
      <t>固定休水曜日</t>
    </r>
    <rPh sb="0" eb="1">
      <t>シュウ</t>
    </rPh>
    <rPh sb="2" eb="3">
      <t>ニチ</t>
    </rPh>
    <rPh sb="5" eb="6">
      <t>ニチ</t>
    </rPh>
    <rPh sb="7" eb="8">
      <t>カ</t>
    </rPh>
    <rPh sb="10" eb="11">
      <t>シュウ</t>
    </rPh>
    <rPh sb="14" eb="15">
      <t>ニチ</t>
    </rPh>
    <rPh sb="15" eb="17">
      <t>キボウ</t>
    </rPh>
    <rPh sb="18" eb="20">
      <t>ヘンコウ</t>
    </rPh>
    <rPh sb="21" eb="23">
      <t>コテイ</t>
    </rPh>
    <rPh sb="23" eb="24">
      <t>ヤス</t>
    </rPh>
    <rPh sb="24" eb="27">
      <t>スイヨウビ</t>
    </rPh>
    <phoneticPr fontId="1"/>
  </si>
  <si>
    <t>【shift-sampleの使い方について】</t>
    <rPh sb="14" eb="15">
      <t>ツカ</t>
    </rPh>
    <rPh sb="16" eb="17">
      <t>カタ</t>
    </rPh>
    <phoneticPr fontId="1"/>
  </si>
  <si>
    <t>シフト作成表</t>
    <rPh sb="3" eb="5">
      <t>サクセイ</t>
    </rPh>
    <phoneticPr fontId="1"/>
  </si>
  <si>
    <t>　①『staff基本情報_給与予定』のシフト内容である、勤務予定時間を反映させます。</t>
    <rPh sb="8" eb="10">
      <t>キホン</t>
    </rPh>
    <rPh sb="10" eb="12">
      <t>ジョウホウ</t>
    </rPh>
    <rPh sb="13" eb="15">
      <t>キュウヨ</t>
    </rPh>
    <rPh sb="15" eb="17">
      <t>ヨテイ</t>
    </rPh>
    <rPh sb="22" eb="24">
      <t>ナイヨウ</t>
    </rPh>
    <rPh sb="28" eb="30">
      <t>キンム</t>
    </rPh>
    <rPh sb="30" eb="32">
      <t>ヨテイ</t>
    </rPh>
    <rPh sb="32" eb="34">
      <t>ジカン</t>
    </rPh>
    <rPh sb="35" eb="37">
      <t>ハンエイ</t>
    </rPh>
    <phoneticPr fontId="1"/>
  </si>
  <si>
    <t>　②『staff基本情報_給与予定』の給与予定は、時間給に対応しています。</t>
    <rPh sb="19" eb="21">
      <t>キュウヨ</t>
    </rPh>
    <rPh sb="21" eb="23">
      <t>ヨテイ</t>
    </rPh>
    <rPh sb="25" eb="28">
      <t>ジカンキュウ</t>
    </rPh>
    <rPh sb="29" eb="31">
      <t>タイオウ</t>
    </rPh>
    <phoneticPr fontId="1"/>
  </si>
  <si>
    <t>　③『スタッフ来月_予定確認用』は、スタッフへ予定を記入する用紙です。</t>
    <rPh sb="7" eb="9">
      <t>ライゲツ</t>
    </rPh>
    <rPh sb="10" eb="12">
      <t>ヨテイ</t>
    </rPh>
    <rPh sb="12" eb="14">
      <t>カクニン</t>
    </rPh>
    <rPh sb="14" eb="15">
      <t>ヨウ</t>
    </rPh>
    <rPh sb="23" eb="25">
      <t>ヨテイ</t>
    </rPh>
    <rPh sb="26" eb="28">
      <t>キニュウ</t>
    </rPh>
    <rPh sb="30" eb="32">
      <t>ヨウシ</t>
    </rPh>
    <phoneticPr fontId="1"/>
  </si>
  <si>
    <t>　⑥『出勤簿_原本』は”スタッフ名”から”シフト予定”が自動的に反映させるようになっています。詳細は、『出勤簿_原本』を確認してください。</t>
    <rPh sb="3" eb="6">
      <t>シュッキンボ</t>
    </rPh>
    <rPh sb="7" eb="9">
      <t>ゲンポン</t>
    </rPh>
    <rPh sb="16" eb="17">
      <t>メイ</t>
    </rPh>
    <rPh sb="24" eb="26">
      <t>ヨテイ</t>
    </rPh>
    <rPh sb="28" eb="30">
      <t>ジドウ</t>
    </rPh>
    <rPh sb="30" eb="31">
      <t>テキ</t>
    </rPh>
    <rPh sb="32" eb="34">
      <t>ハンエイ</t>
    </rPh>
    <rPh sb="47" eb="49">
      <t>ショウサイ</t>
    </rPh>
    <rPh sb="52" eb="55">
      <t>シュッキンボ</t>
    </rPh>
    <rPh sb="56" eb="58">
      <t>ゲンポン</t>
    </rPh>
    <rPh sb="60" eb="62">
      <t>カクニン</t>
    </rPh>
    <phoneticPr fontId="1"/>
  </si>
  <si>
    <t>　⑦『祝日』はシフト作成の年月日を入力を省き、土日祝日が色でわかりやすくなる設定に必要です。削除しないようにお願いします。</t>
    <rPh sb="3" eb="5">
      <t>シュクジツ</t>
    </rPh>
    <rPh sb="10" eb="12">
      <t>サクセイ</t>
    </rPh>
    <rPh sb="13" eb="16">
      <t>ネンガッピ</t>
    </rPh>
    <rPh sb="17" eb="19">
      <t>ニュウリョク</t>
    </rPh>
    <rPh sb="20" eb="21">
      <t>ハブ</t>
    </rPh>
    <rPh sb="23" eb="27">
      <t>ドニチシュクジツ</t>
    </rPh>
    <rPh sb="28" eb="29">
      <t>イロ</t>
    </rPh>
    <rPh sb="38" eb="40">
      <t>セッテイ</t>
    </rPh>
    <rPh sb="41" eb="43">
      <t>ヒツヨウ</t>
    </rPh>
    <rPh sb="46" eb="48">
      <t>サクジョ</t>
    </rPh>
    <rPh sb="55" eb="56">
      <t>ネガ</t>
    </rPh>
    <phoneticPr fontId="1"/>
  </si>
  <si>
    <t>※関数に関するサポートは、ありません。</t>
    <rPh sb="1" eb="3">
      <t>カンスウ</t>
    </rPh>
    <rPh sb="4" eb="5">
      <t>カン</t>
    </rPh>
    <phoneticPr fontId="1"/>
  </si>
  <si>
    <t>←　このセル色にネイルサロンの状況に合わせて、入力してください。</t>
    <rPh sb="6" eb="7">
      <t>ショク</t>
    </rPh>
    <rPh sb="15" eb="17">
      <t>ジョウキョウ</t>
    </rPh>
    <rPh sb="18" eb="19">
      <t>ア</t>
    </rPh>
    <rPh sb="23" eb="25">
      <t>ニュウリョク</t>
    </rPh>
    <phoneticPr fontId="1"/>
  </si>
  <si>
    <t>他のセルには、数式が入力されています。数式を使わない場合は、セルに合わせて”delete”をすると削除されます。</t>
    <rPh sb="0" eb="1">
      <t>ホカ</t>
    </rPh>
    <rPh sb="7" eb="9">
      <t>スウシキ</t>
    </rPh>
    <rPh sb="10" eb="12">
      <t>ニュウリョク</t>
    </rPh>
    <rPh sb="19" eb="21">
      <t>スウシキ</t>
    </rPh>
    <rPh sb="22" eb="23">
      <t>ツカ</t>
    </rPh>
    <rPh sb="26" eb="28">
      <t>バアイ</t>
    </rPh>
    <rPh sb="33" eb="34">
      <t>ア</t>
    </rPh>
    <rPh sb="49" eb="51">
      <t>サクジョ</t>
    </rPh>
    <phoneticPr fontId="1"/>
  </si>
  <si>
    <t>　④『作成管理表』は、シフト予定を入力すると、月の予定勤務労働時間が算出されます。※『staff基本情報_給与予定』のシフト内容が入力させていたら。</t>
    <rPh sb="3" eb="5">
      <t>サクセイ</t>
    </rPh>
    <rPh sb="5" eb="8">
      <t>カンリヒョウ</t>
    </rPh>
    <rPh sb="14" eb="16">
      <t>ヨテイ</t>
    </rPh>
    <rPh sb="17" eb="19">
      <t>ニュウリョク</t>
    </rPh>
    <rPh sb="23" eb="24">
      <t>ツキ</t>
    </rPh>
    <rPh sb="25" eb="27">
      <t>ヨテイ</t>
    </rPh>
    <rPh sb="27" eb="33">
      <t>キンムロウドウジカン</t>
    </rPh>
    <rPh sb="34" eb="36">
      <t>サンシュツ</t>
    </rPh>
    <rPh sb="62" eb="64">
      <t>ナイヨウ</t>
    </rPh>
    <rPh sb="65" eb="67">
      <t>ニュウリョク</t>
    </rPh>
    <phoneticPr fontId="1"/>
  </si>
  <si>
    <t>　⑤『作成管理表』は、オレンジ色の部分のみ使用します。それ以外をいじって関数が動かない原因となります。</t>
    <rPh sb="15" eb="16">
      <t>イロ</t>
    </rPh>
    <rPh sb="17" eb="19">
      <t>ブブン</t>
    </rPh>
    <rPh sb="21" eb="23">
      <t>シヨウ</t>
    </rPh>
    <rPh sb="29" eb="31">
      <t>イガイ</t>
    </rPh>
    <rPh sb="36" eb="38">
      <t>カンスウ</t>
    </rPh>
    <rPh sb="39" eb="40">
      <t>ウゴ</t>
    </rPh>
    <rPh sb="43" eb="45">
      <t>ゲンイン</t>
    </rPh>
    <phoneticPr fontId="1"/>
  </si>
  <si>
    <t>（例）安室奈美恵</t>
    <rPh sb="1" eb="2">
      <t>レイ</t>
    </rPh>
    <rPh sb="3" eb="5">
      <t>アムロ</t>
    </rPh>
    <rPh sb="5" eb="8">
      <t>ナミエ</t>
    </rPh>
    <phoneticPr fontId="1"/>
  </si>
  <si>
    <t>◎◎六本木店</t>
    <rPh sb="2" eb="5">
      <t>ロッポンギ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</si>
</sst>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
    <numFmt numFmtId="177" formatCode="d"/>
    <numFmt numFmtId="178" formatCode="aaa"/>
    <numFmt numFmtId="179" formatCode="#.0&quot;h&quot;"/>
    <numFmt numFmtId="180" formatCode="h:mm;@"/>
  </numFmts>
  <fonts count="55"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Arial Unicode MS"/>
      <family val="3"/>
      <charset val="128"/>
    </font>
    <font>
      <sz val="14"/>
      <color indexed="10"/>
      <name val="Arial Unicode MS"/>
      <family val="3"/>
      <charset val="128"/>
    </font>
    <font>
      <sz val="11"/>
      <color theme="1"/>
      <name val="Arial Unicode MS"/>
      <family val="3"/>
      <charset val="128"/>
    </font>
    <font>
      <sz val="10"/>
      <color theme="1"/>
      <name val="Arial Unicode MS"/>
      <family val="3"/>
      <charset val="128"/>
    </font>
    <font>
      <sz val="11"/>
      <color indexed="8"/>
      <name val="ＭＳ Ｐゴシック"/>
      <family val="3"/>
      <charset val="128"/>
      <scheme val="major"/>
    </font>
    <font>
      <sz val="9"/>
      <color theme="1"/>
      <name val="Arial Unicode MS"/>
      <family val="3"/>
      <charset val="128"/>
    </font>
    <font>
      <sz val="11"/>
      <color theme="1"/>
      <name val="HG丸ｺﾞｼｯｸM-PRO"/>
      <family val="3"/>
      <charset val="128"/>
    </font>
    <font>
      <sz val="12"/>
      <color rgb="FFFF0000"/>
      <name val="HG丸ｺﾞｼｯｸM-PRO"/>
      <family val="3"/>
      <charset val="128"/>
    </font>
    <font>
      <sz val="9"/>
      <color indexed="8"/>
      <name val="Arial Unicode MS"/>
      <family val="3"/>
      <charset val="128"/>
    </font>
    <font>
      <sz val="11"/>
      <color theme="0"/>
      <name val="Arial Unicode MS"/>
      <family val="3"/>
      <charset val="128"/>
    </font>
    <font>
      <sz val="11"/>
      <color theme="0"/>
      <name val="ＭＳ Ｐゴシック"/>
      <family val="3"/>
      <charset val="128"/>
      <scheme val="minor"/>
    </font>
    <font>
      <b/>
      <sz val="11"/>
      <color theme="1"/>
      <name val="メイリオ"/>
      <family val="3"/>
      <charset val="128"/>
    </font>
    <font>
      <b/>
      <sz val="14"/>
      <color theme="1"/>
      <name val="ＭＳ Ｐゴシック"/>
      <family val="3"/>
      <charset val="128"/>
      <scheme val="minor"/>
    </font>
    <font>
      <b/>
      <sz val="11"/>
      <color theme="0" tint="-0.34998626667073579"/>
      <name val="ＭＳ Ｐゴシック"/>
      <family val="3"/>
      <charset val="128"/>
      <scheme val="minor"/>
    </font>
    <font>
      <b/>
      <sz val="16"/>
      <name val="ＭＳ Ｐゴシック"/>
      <family val="3"/>
      <charset val="128"/>
      <scheme val="minor"/>
    </font>
    <font>
      <sz val="12"/>
      <color theme="0" tint="-0.499984740745262"/>
      <name val="ＭＳ Ｐゴシック"/>
      <family val="3"/>
      <charset val="128"/>
      <scheme val="minor"/>
    </font>
    <font>
      <sz val="11"/>
      <color rgb="FFFF0000"/>
      <name val="Arial Unicode MS"/>
      <family val="3"/>
      <charset val="128"/>
    </font>
    <font>
      <sz val="11"/>
      <color rgb="FFFF0000"/>
      <name val="HG丸ｺﾞｼｯｸM-PRO"/>
      <family val="3"/>
      <charset val="128"/>
    </font>
    <font>
      <sz val="9"/>
      <name val="Arial Unicode MS"/>
      <family val="3"/>
      <charset val="128"/>
    </font>
    <font>
      <sz val="11"/>
      <name val="Arial Unicode MS"/>
      <family val="3"/>
      <charset val="128"/>
    </font>
    <font>
      <b/>
      <sz val="11"/>
      <color indexed="8"/>
      <name val="Arial Unicode MS"/>
      <family val="3"/>
      <charset val="128"/>
    </font>
    <font>
      <b/>
      <sz val="11"/>
      <color indexed="8"/>
      <name val="ＭＳ Ｐゴシック"/>
      <family val="3"/>
      <charset val="128"/>
      <scheme val="major"/>
    </font>
    <font>
      <sz val="6"/>
      <name val="ＭＳ Ｐゴシック"/>
      <family val="3"/>
      <charset val="128"/>
      <scheme val="minor"/>
    </font>
    <font>
      <sz val="11"/>
      <color theme="1"/>
      <name val="ＭＳ Ｐゴシック"/>
      <family val="3"/>
      <charset val="128"/>
    </font>
    <font>
      <sz val="11"/>
      <name val="ＭＳ Ｐゴシック"/>
      <family val="3"/>
      <charset val="128"/>
    </font>
    <font>
      <sz val="16"/>
      <name val="ＭＳ Ｐゴシック"/>
      <family val="3"/>
      <charset val="128"/>
    </font>
    <font>
      <sz val="16"/>
      <color theme="1"/>
      <name val="ＭＳ Ｐゴシック"/>
      <family val="3"/>
      <charset val="128"/>
    </font>
    <font>
      <sz val="16"/>
      <name val="Verdana"/>
      <family val="2"/>
    </font>
    <font>
      <sz val="16"/>
      <color theme="1"/>
      <name val="Verdana"/>
      <family val="2"/>
    </font>
    <font>
      <sz val="8"/>
      <name val="ＭＳ Ｐゴシック"/>
      <family val="3"/>
      <charset val="128"/>
    </font>
    <font>
      <sz val="10"/>
      <color theme="1"/>
      <name val="ＭＳ Ｐゴシック"/>
      <family val="3"/>
      <charset val="128"/>
    </font>
    <font>
      <sz val="9"/>
      <color theme="1"/>
      <name val="ＭＳ Ｐゴシック"/>
      <family val="3"/>
      <charset val="128"/>
    </font>
    <font>
      <sz val="10"/>
      <color theme="0"/>
      <name val="ＭＳ Ｐゴシック"/>
      <family val="3"/>
      <charset val="128"/>
    </font>
    <font>
      <sz val="10"/>
      <name val="ＭＳ Ｐゴシック"/>
      <family val="3"/>
      <charset val="128"/>
    </font>
    <font>
      <sz val="8"/>
      <color theme="1"/>
      <name val="ＭＳ Ｐゴシック"/>
      <family val="3"/>
      <charset val="128"/>
    </font>
    <font>
      <b/>
      <sz val="10"/>
      <color theme="1"/>
      <name val="ＭＳ Ｐゴシック"/>
      <family val="3"/>
      <charset val="128"/>
    </font>
    <font>
      <sz val="10"/>
      <color theme="1"/>
      <name val="Verdana"/>
      <family val="2"/>
    </font>
    <font>
      <sz val="11"/>
      <color rgb="FFFF0000"/>
      <name val="ＭＳ Ｐゴシック"/>
      <family val="3"/>
      <charset val="128"/>
    </font>
    <font>
      <sz val="16"/>
      <color rgb="FFFF0000"/>
      <name val="Verdana"/>
      <family val="2"/>
    </font>
    <font>
      <sz val="10"/>
      <color rgb="FFFF0000"/>
      <name val="Arial Unicode MS"/>
      <family val="3"/>
      <charset val="128"/>
    </font>
    <font>
      <sz val="12"/>
      <color theme="3"/>
      <name val="Arial"/>
      <family val="2"/>
    </font>
    <font>
      <sz val="6"/>
      <name val="Meiryo UI"/>
      <family val="2"/>
      <charset val="128"/>
    </font>
    <font>
      <sz val="9"/>
      <color theme="0"/>
      <name val="メイリオ"/>
      <family val="3"/>
      <charset val="128"/>
    </font>
    <font>
      <sz val="9"/>
      <color rgb="FF222222"/>
      <name val="メイリオ"/>
      <family val="3"/>
      <charset val="128"/>
    </font>
    <font>
      <sz val="9"/>
      <name val="メイリオ"/>
      <family val="3"/>
      <charset val="128"/>
    </font>
    <font>
      <u/>
      <sz val="11"/>
      <color theme="10"/>
      <name val="ＭＳ Ｐゴシック"/>
      <family val="3"/>
      <charset val="128"/>
      <scheme val="minor"/>
    </font>
    <font>
      <u/>
      <sz val="11"/>
      <color theme="11"/>
      <name val="ＭＳ Ｐゴシック"/>
      <family val="3"/>
      <charset val="128"/>
      <scheme val="minor"/>
    </font>
    <font>
      <sz val="16"/>
      <color rgb="FFFF0000"/>
      <name val="ＭＳ Ｐゴシック"/>
      <charset val="128"/>
      <scheme val="minor"/>
    </font>
    <font>
      <sz val="14"/>
      <name val="Arial Unicode MS"/>
    </font>
    <font>
      <sz val="11"/>
      <color theme="3" tint="-0.249977111117893"/>
      <name val="ＭＳ Ｐゴシック"/>
      <charset val="128"/>
    </font>
    <font>
      <sz val="12"/>
      <color theme="0"/>
      <name val="ＭＳ Ｐゴシック"/>
      <charset val="128"/>
    </font>
    <font>
      <sz val="11"/>
      <color theme="0"/>
      <name val="ＭＳ Ｐゴシック"/>
      <charset val="128"/>
    </font>
  </fonts>
  <fills count="17">
    <fill>
      <patternFill patternType="none"/>
    </fill>
    <fill>
      <patternFill patternType="gray125"/>
    </fill>
    <fill>
      <patternFill patternType="solid">
        <fgColor indexed="11"/>
        <bgColor indexed="64"/>
      </patternFill>
    </fill>
    <fill>
      <patternFill patternType="solid">
        <fgColor indexed="24"/>
        <bgColor indexed="64"/>
      </patternFill>
    </fill>
    <fill>
      <patternFill patternType="solid">
        <fgColor indexed="51"/>
        <bgColor indexed="64"/>
      </patternFill>
    </fill>
    <fill>
      <patternFill patternType="solid">
        <fgColor indexed="44"/>
        <bgColor indexed="64"/>
      </patternFill>
    </fill>
    <fill>
      <patternFill patternType="solid">
        <fgColor indexed="40"/>
        <bgColor indexed="64"/>
      </patternFill>
    </fill>
    <fill>
      <patternFill patternType="solid">
        <fgColor theme="7"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6" tint="-0.249977111117893"/>
        <bgColor indexed="64"/>
      </patternFill>
    </fill>
    <fill>
      <patternFill patternType="solid">
        <fgColor theme="4"/>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499984740745262"/>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medium">
        <color auto="1"/>
      </left>
      <right/>
      <top style="medium">
        <color auto="1"/>
      </top>
      <bottom style="double">
        <color auto="1"/>
      </bottom>
      <diagonal/>
    </border>
    <border>
      <left/>
      <right/>
      <top style="double">
        <color auto="1"/>
      </top>
      <bottom/>
      <diagonal/>
    </border>
    <border>
      <left style="thin">
        <color auto="1"/>
      </left>
      <right/>
      <top style="double">
        <color auto="1"/>
      </top>
      <bottom/>
      <diagonal/>
    </border>
    <border>
      <left style="thin">
        <color auto="1"/>
      </left>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thick">
        <color auto="1"/>
      </left>
      <right/>
      <top style="thick">
        <color auto="1"/>
      </top>
      <bottom/>
      <diagonal/>
    </border>
    <border>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style="medium">
        <color auto="1"/>
      </left>
      <right/>
      <top style="thick">
        <color auto="1"/>
      </top>
      <bottom style="thin">
        <color auto="1"/>
      </bottom>
      <diagonal/>
    </border>
    <border>
      <left/>
      <right/>
      <top style="thick">
        <color auto="1"/>
      </top>
      <bottom style="thin">
        <color auto="1"/>
      </bottom>
      <diagonal/>
    </border>
    <border>
      <left/>
      <right style="medium">
        <color auto="1"/>
      </right>
      <top style="thick">
        <color auto="1"/>
      </top>
      <bottom style="thin">
        <color auto="1"/>
      </bottom>
      <diagonal/>
    </border>
    <border>
      <left/>
      <right style="thick">
        <color auto="1"/>
      </right>
      <top style="thick">
        <color auto="1"/>
      </top>
      <bottom/>
      <diagonal/>
    </border>
    <border>
      <left style="thick">
        <color auto="1"/>
      </left>
      <right/>
      <top/>
      <bottom style="double">
        <color auto="1"/>
      </bottom>
      <diagonal/>
    </border>
    <border>
      <left/>
      <right style="medium">
        <color auto="1"/>
      </right>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top/>
      <bottom style="double">
        <color auto="1"/>
      </bottom>
      <diagonal/>
    </border>
    <border>
      <left style="thin">
        <color auto="1"/>
      </left>
      <right style="thin">
        <color auto="1"/>
      </right>
      <top style="thin">
        <color auto="1"/>
      </top>
      <bottom style="double">
        <color auto="1"/>
      </bottom>
      <diagonal/>
    </border>
    <border>
      <left style="medium">
        <color auto="1"/>
      </left>
      <right/>
      <top/>
      <bottom style="double">
        <color auto="1"/>
      </bottom>
      <diagonal/>
    </border>
    <border>
      <left/>
      <right style="thick">
        <color auto="1"/>
      </right>
      <top/>
      <bottom style="double">
        <color auto="1"/>
      </bottom>
      <diagonal/>
    </border>
    <border>
      <left style="thin">
        <color auto="1"/>
      </left>
      <right style="medium">
        <color auto="1"/>
      </right>
      <top style="hair">
        <color auto="1"/>
      </top>
      <bottom style="hair">
        <color auto="1"/>
      </bottom>
      <diagonal/>
    </border>
    <border>
      <left style="medium">
        <color auto="1"/>
      </left>
      <right/>
      <top/>
      <bottom/>
      <diagonal/>
    </border>
    <border>
      <left style="thin">
        <color auto="1"/>
      </left>
      <right style="medium">
        <color auto="1"/>
      </right>
      <top/>
      <bottom/>
      <diagonal/>
    </border>
    <border>
      <left style="thin">
        <color auto="1"/>
      </left>
      <right style="thin">
        <color auto="1"/>
      </right>
      <top/>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ck">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thick">
        <color auto="1"/>
      </right>
      <top style="hair">
        <color auto="1"/>
      </top>
      <bottom style="hair">
        <color auto="1"/>
      </bottom>
      <diagonal/>
    </border>
    <border>
      <left style="thick">
        <color auto="1"/>
      </left>
      <right/>
      <top/>
      <bottom style="thick">
        <color auto="1"/>
      </bottom>
      <diagonal/>
    </border>
    <border>
      <left/>
      <right/>
      <top/>
      <bottom style="thick">
        <color auto="1"/>
      </bottom>
      <diagonal/>
    </border>
    <border>
      <left style="medium">
        <color auto="1"/>
      </left>
      <right/>
      <top style="medium">
        <color auto="1"/>
      </top>
      <bottom style="thick">
        <color auto="1"/>
      </bottom>
      <diagonal/>
    </border>
    <border>
      <left style="thin">
        <color auto="1"/>
      </left>
      <right style="medium">
        <color auto="1"/>
      </right>
      <top style="medium">
        <color auto="1"/>
      </top>
      <bottom style="thick">
        <color auto="1"/>
      </bottom>
      <diagonal/>
    </border>
    <border>
      <left style="medium">
        <color auto="1"/>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n">
        <color auto="1"/>
      </right>
      <top style="medium">
        <color auto="1"/>
      </top>
      <bottom style="thick">
        <color auto="1"/>
      </bottom>
      <diagonal/>
    </border>
    <border>
      <left/>
      <right style="thick">
        <color auto="1"/>
      </right>
      <top style="medium">
        <color auto="1"/>
      </top>
      <bottom style="thick">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thin">
        <color auto="1"/>
      </right>
      <top/>
      <bottom/>
      <diagonal/>
    </border>
    <border>
      <left style="thin">
        <color theme="4"/>
      </left>
      <right style="thin">
        <color theme="4"/>
      </right>
      <top style="thin">
        <color theme="4"/>
      </top>
      <bottom style="thin">
        <color theme="4"/>
      </bottom>
      <diagonal/>
    </border>
    <border>
      <left style="medium">
        <color auto="1"/>
      </left>
      <right style="thin">
        <color auto="1"/>
      </right>
      <top style="double">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7">
    <xf numFmtId="0" fontId="0" fillId="0" borderId="0">
      <alignment vertical="center"/>
    </xf>
    <xf numFmtId="38" fontId="2"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43" fillId="0" borderId="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80">
    <xf numFmtId="0" fontId="0" fillId="0" borderId="0" xfId="0">
      <alignment vertical="center"/>
    </xf>
    <xf numFmtId="0" fontId="0" fillId="0" borderId="0" xfId="0" applyBorder="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Border="1" applyAlignment="1">
      <alignment vertical="center"/>
    </xf>
    <xf numFmtId="0" fontId="0" fillId="0" borderId="1" xfId="0" applyBorder="1" applyAlignment="1">
      <alignment horizontal="center" vertical="center"/>
    </xf>
    <xf numFmtId="0" fontId="5" fillId="0" borderId="1" xfId="0" applyFont="1" applyBorder="1">
      <alignment vertical="center"/>
    </xf>
    <xf numFmtId="0" fontId="3" fillId="6" borderId="1" xfId="0" applyFont="1" applyFill="1" applyBorder="1">
      <alignment vertical="center"/>
    </xf>
    <xf numFmtId="0" fontId="9" fillId="0" borderId="0" xfId="0" applyFont="1">
      <alignment vertical="center"/>
    </xf>
    <xf numFmtId="0" fontId="3" fillId="2" borderId="3" xfId="0" applyFont="1" applyFill="1" applyBorder="1">
      <alignment vertical="center"/>
    </xf>
    <xf numFmtId="0" fontId="3" fillId="3" borderId="3" xfId="0" applyFont="1" applyFill="1" applyBorder="1">
      <alignment vertical="center"/>
    </xf>
    <xf numFmtId="0" fontId="3" fillId="4" borderId="3" xfId="0" applyFont="1" applyFill="1" applyBorder="1">
      <alignment vertical="center"/>
    </xf>
    <xf numFmtId="0" fontId="3" fillId="5" borderId="11" xfId="0" applyFont="1" applyFill="1" applyBorder="1">
      <alignment vertical="center"/>
    </xf>
    <xf numFmtId="0" fontId="5" fillId="0" borderId="2" xfId="0" applyFont="1" applyBorder="1">
      <alignment vertical="center"/>
    </xf>
    <xf numFmtId="177" fontId="3" fillId="0" borderId="11" xfId="0" applyNumberFormat="1" applyFont="1" applyBorder="1" applyAlignment="1">
      <alignment horizontal="center" vertical="center"/>
    </xf>
    <xf numFmtId="176" fontId="4" fillId="0" borderId="0" xfId="0" applyNumberFormat="1" applyFont="1" applyBorder="1" applyAlignment="1">
      <alignment vertical="center"/>
    </xf>
    <xf numFmtId="0" fontId="12" fillId="7" borderId="1" xfId="0" applyFont="1" applyFill="1" applyBorder="1">
      <alignment vertical="center"/>
    </xf>
    <xf numFmtId="0" fontId="12" fillId="7" borderId="1" xfId="0" applyFont="1" applyFill="1" applyBorder="1" applyAlignment="1">
      <alignment horizontal="center" vertical="center"/>
    </xf>
    <xf numFmtId="0" fontId="12" fillId="7" borderId="0" xfId="0" applyFont="1" applyFill="1">
      <alignment vertical="center"/>
    </xf>
    <xf numFmtId="0" fontId="13" fillId="7" borderId="0" xfId="0" applyFont="1" applyFill="1">
      <alignment vertical="center"/>
    </xf>
    <xf numFmtId="55" fontId="12" fillId="7" borderId="0" xfId="0" applyNumberFormat="1" applyFont="1" applyFill="1" applyAlignment="1">
      <alignment horizontal="left" vertical="center"/>
    </xf>
    <xf numFmtId="55" fontId="12" fillId="7" borderId="0" xfId="0" applyNumberFormat="1" applyFont="1" applyFill="1" applyAlignment="1">
      <alignment horizontal="center" vertical="center"/>
    </xf>
    <xf numFmtId="178" fontId="14" fillId="0" borderId="1" xfId="0" applyNumberFormat="1" applyFont="1" applyBorder="1" applyAlignment="1">
      <alignment horizontal="center" vertical="center"/>
    </xf>
    <xf numFmtId="177" fontId="15" fillId="8" borderId="1" xfId="0" applyNumberFormat="1" applyFont="1" applyFill="1" applyBorder="1">
      <alignment vertical="center"/>
    </xf>
    <xf numFmtId="177" fontId="16" fillId="8" borderId="1" xfId="0" applyNumberFormat="1" applyFont="1" applyFill="1" applyBorder="1">
      <alignment vertical="center"/>
    </xf>
    <xf numFmtId="0" fontId="0" fillId="9" borderId="0" xfId="0" applyFill="1">
      <alignment vertical="center"/>
    </xf>
    <xf numFmtId="177" fontId="17" fillId="8" borderId="1" xfId="0" applyNumberFormat="1" applyFont="1" applyFill="1" applyBorder="1">
      <alignment vertical="center"/>
    </xf>
    <xf numFmtId="177" fontId="18" fillId="8" borderId="1" xfId="0" applyNumberFormat="1" applyFont="1" applyFill="1" applyBorder="1">
      <alignment vertical="center"/>
    </xf>
    <xf numFmtId="0" fontId="8" fillId="0" borderId="0" xfId="0" applyFont="1">
      <alignment vertical="center"/>
    </xf>
    <xf numFmtId="0" fontId="11" fillId="0" borderId="0" xfId="0" applyFont="1" applyBorder="1">
      <alignment vertical="center"/>
    </xf>
    <xf numFmtId="0" fontId="9" fillId="0" borderId="1" xfId="0" applyFont="1" applyBorder="1">
      <alignment vertical="center"/>
    </xf>
    <xf numFmtId="177" fontId="23" fillId="0" borderId="11" xfId="0" applyNumberFormat="1" applyFont="1" applyBorder="1" applyAlignment="1">
      <alignment horizontal="center" vertical="center"/>
    </xf>
    <xf numFmtId="178" fontId="24" fillId="0" borderId="11" xfId="0" applyNumberFormat="1" applyFont="1" applyBorder="1" applyAlignment="1">
      <alignment horizontal="center" vertical="center"/>
    </xf>
    <xf numFmtId="0" fontId="21" fillId="0" borderId="0" xfId="0" applyFont="1" applyBorder="1">
      <alignment vertical="center"/>
    </xf>
    <xf numFmtId="0" fontId="11" fillId="0" borderId="0" xfId="0" applyFont="1" applyBorder="1" applyAlignment="1">
      <alignment horizontal="left" vertical="center"/>
    </xf>
    <xf numFmtId="0" fontId="20" fillId="0" borderId="0" xfId="0" applyFont="1">
      <alignment vertical="center"/>
    </xf>
    <xf numFmtId="0" fontId="5" fillId="0" borderId="10" xfId="0" applyFont="1" applyBorder="1">
      <alignment vertical="center"/>
    </xf>
    <xf numFmtId="0" fontId="28" fillId="0" borderId="0" xfId="2" applyFont="1" applyAlignment="1">
      <alignment vertical="center"/>
    </xf>
    <xf numFmtId="0" fontId="29" fillId="0" borderId="0" xfId="2" applyFont="1" applyAlignment="1">
      <alignment vertical="center"/>
    </xf>
    <xf numFmtId="180" fontId="27" fillId="0" borderId="0" xfId="2" applyNumberFormat="1">
      <alignment vertical="center"/>
    </xf>
    <xf numFmtId="38" fontId="0" fillId="0" borderId="0" xfId="3" applyFont="1">
      <alignment vertical="center"/>
    </xf>
    <xf numFmtId="0" fontId="27" fillId="0" borderId="0" xfId="2">
      <alignment vertical="center"/>
    </xf>
    <xf numFmtId="0" fontId="30" fillId="0" borderId="0" xfId="2" applyFont="1" applyAlignment="1">
      <alignment horizontal="center" vertical="center"/>
    </xf>
    <xf numFmtId="0" fontId="31" fillId="0" borderId="0" xfId="2" applyFont="1" applyAlignment="1">
      <alignment horizontal="center" vertical="center"/>
    </xf>
    <xf numFmtId="180" fontId="32" fillId="10" borderId="33" xfId="2" applyNumberFormat="1" applyFont="1" applyFill="1" applyBorder="1" applyAlignment="1">
      <alignment horizontal="center" vertical="center"/>
    </xf>
    <xf numFmtId="180" fontId="32" fillId="10" borderId="18" xfId="2" applyNumberFormat="1" applyFont="1" applyFill="1" applyBorder="1" applyAlignment="1">
      <alignment horizontal="center" vertical="center"/>
    </xf>
    <xf numFmtId="180" fontId="32" fillId="10" borderId="34" xfId="2" applyNumberFormat="1" applyFont="1" applyFill="1" applyBorder="1" applyAlignment="1">
      <alignment horizontal="center" vertical="center"/>
    </xf>
    <xf numFmtId="38" fontId="32" fillId="0" borderId="33" xfId="3" applyFont="1" applyFill="1" applyBorder="1" applyAlignment="1">
      <alignment horizontal="center" vertical="center"/>
    </xf>
    <xf numFmtId="180" fontId="32" fillId="0" borderId="36" xfId="2" applyNumberFormat="1" applyFont="1" applyFill="1" applyBorder="1" applyAlignment="1">
      <alignment horizontal="center" vertical="center"/>
    </xf>
    <xf numFmtId="38" fontId="32" fillId="0" borderId="34" xfId="3" applyFont="1" applyFill="1" applyBorder="1" applyAlignment="1">
      <alignment horizontal="center" vertical="center"/>
    </xf>
    <xf numFmtId="0" fontId="27" fillId="0" borderId="0" xfId="2" applyAlignment="1">
      <alignment horizontal="center" vertical="center"/>
    </xf>
    <xf numFmtId="180" fontId="33" fillId="10" borderId="5" xfId="2" applyNumberFormat="1" applyFont="1" applyFill="1" applyBorder="1" applyAlignment="1">
      <alignment horizontal="center" vertical="center"/>
    </xf>
    <xf numFmtId="180" fontId="33" fillId="10" borderId="40" xfId="2" applyNumberFormat="1" applyFont="1" applyFill="1" applyBorder="1" applyAlignment="1">
      <alignment horizontal="center" vertical="center"/>
    </xf>
    <xf numFmtId="180" fontId="33" fillId="10" borderId="41" xfId="2" applyNumberFormat="1" applyFont="1" applyFill="1" applyBorder="1" applyAlignment="1">
      <alignment horizontal="center" vertical="center"/>
    </xf>
    <xf numFmtId="180" fontId="33" fillId="10" borderId="0" xfId="3" applyNumberFormat="1" applyFont="1" applyFill="1" applyBorder="1" applyAlignment="1">
      <alignment horizontal="center" vertical="center"/>
    </xf>
    <xf numFmtId="180" fontId="33" fillId="0" borderId="40" xfId="3" applyNumberFormat="1" applyFont="1" applyFill="1" applyBorder="1" applyAlignment="1">
      <alignment vertical="center"/>
    </xf>
    <xf numFmtId="180" fontId="33" fillId="0" borderId="42" xfId="2" applyNumberFormat="1" applyFont="1" applyFill="1" applyBorder="1" applyAlignment="1">
      <alignment vertical="center"/>
    </xf>
    <xf numFmtId="180" fontId="33" fillId="0" borderId="41" xfId="2" applyNumberFormat="1" applyFont="1" applyFill="1" applyBorder="1" applyAlignment="1">
      <alignment vertical="center"/>
    </xf>
    <xf numFmtId="180" fontId="33" fillId="10" borderId="46" xfId="2" applyNumberFormat="1" applyFont="1" applyFill="1" applyBorder="1" applyAlignment="1">
      <alignment horizontal="center" vertical="center"/>
    </xf>
    <xf numFmtId="180" fontId="33" fillId="10" borderId="47" xfId="2" applyNumberFormat="1" applyFont="1" applyFill="1" applyBorder="1" applyAlignment="1">
      <alignment horizontal="center" vertical="center"/>
    </xf>
    <xf numFmtId="180" fontId="33" fillId="10" borderId="48" xfId="2" applyNumberFormat="1" applyFont="1" applyFill="1" applyBorder="1" applyAlignment="1">
      <alignment horizontal="center" vertical="center"/>
    </xf>
    <xf numFmtId="180" fontId="33" fillId="10" borderId="39" xfId="2" applyNumberFormat="1" applyFont="1" applyFill="1" applyBorder="1" applyAlignment="1">
      <alignment horizontal="center" vertical="center"/>
    </xf>
    <xf numFmtId="180" fontId="33" fillId="10" borderId="49" xfId="3" applyNumberFormat="1" applyFont="1" applyFill="1" applyBorder="1" applyAlignment="1">
      <alignment horizontal="center" vertical="center"/>
    </xf>
    <xf numFmtId="180" fontId="33" fillId="0" borderId="48" xfId="3" applyNumberFormat="1" applyFont="1" applyFill="1" applyBorder="1" applyAlignment="1">
      <alignment vertical="center"/>
    </xf>
    <xf numFmtId="180" fontId="33" fillId="0" borderId="50" xfId="2" applyNumberFormat="1" applyFont="1" applyFill="1" applyBorder="1" applyAlignment="1">
      <alignment vertical="center"/>
    </xf>
    <xf numFmtId="180" fontId="33" fillId="0" borderId="39" xfId="2" applyNumberFormat="1" applyFont="1" applyFill="1" applyBorder="1" applyAlignment="1">
      <alignment vertical="center"/>
    </xf>
    <xf numFmtId="0" fontId="30" fillId="0" borderId="52" xfId="2" applyFont="1" applyBorder="1" applyAlignment="1">
      <alignment horizontal="center" vertical="center"/>
    </xf>
    <xf numFmtId="0" fontId="31" fillId="0" borderId="53" xfId="2" applyFont="1" applyBorder="1" applyAlignment="1">
      <alignment horizontal="center" vertical="center"/>
    </xf>
    <xf numFmtId="180" fontId="35" fillId="0" borderId="54" xfId="2" applyNumberFormat="1" applyFont="1" applyBorder="1" applyAlignment="1">
      <alignment horizontal="center" vertical="center"/>
    </xf>
    <xf numFmtId="180" fontId="35" fillId="0" borderId="55" xfId="2" applyNumberFormat="1" applyFont="1" applyBorder="1" applyAlignment="1">
      <alignment horizontal="center" vertical="center"/>
    </xf>
    <xf numFmtId="180" fontId="35" fillId="0" borderId="56" xfId="2" applyNumberFormat="1" applyFont="1" applyBorder="1" applyAlignment="1">
      <alignment horizontal="center" vertical="center"/>
    </xf>
    <xf numFmtId="180" fontId="35" fillId="0" borderId="57" xfId="2" applyNumberFormat="1" applyFont="1" applyBorder="1" applyAlignment="1">
      <alignment horizontal="center" vertical="center"/>
    </xf>
    <xf numFmtId="180" fontId="35" fillId="0" borderId="56" xfId="2" applyNumberFormat="1" applyFont="1" applyBorder="1" applyAlignment="1">
      <alignment vertical="center"/>
    </xf>
    <xf numFmtId="180" fontId="35" fillId="0" borderId="58" xfId="2" applyNumberFormat="1" applyFont="1" applyBorder="1" applyAlignment="1">
      <alignment vertical="center"/>
    </xf>
    <xf numFmtId="180" fontId="35" fillId="0" borderId="55" xfId="3" applyNumberFormat="1" applyFont="1" applyBorder="1" applyAlignment="1">
      <alignment vertical="center"/>
    </xf>
    <xf numFmtId="0" fontId="30" fillId="0" borderId="0" xfId="2" applyFont="1" applyBorder="1" applyAlignment="1">
      <alignment horizontal="center" vertical="center"/>
    </xf>
    <xf numFmtId="0" fontId="31" fillId="0" borderId="0" xfId="2" applyFont="1" applyBorder="1" applyAlignment="1">
      <alignment horizontal="center" vertical="center"/>
    </xf>
    <xf numFmtId="180" fontId="36" fillId="0" borderId="0" xfId="2" applyNumberFormat="1" applyFont="1" applyBorder="1">
      <alignment vertical="center"/>
    </xf>
    <xf numFmtId="38" fontId="36" fillId="0" borderId="0" xfId="3" applyFont="1" applyBorder="1">
      <alignment vertical="center"/>
    </xf>
    <xf numFmtId="38" fontId="36" fillId="0" borderId="0" xfId="3" applyFont="1" applyBorder="1" applyAlignment="1">
      <alignment horizontal="center" vertical="center"/>
    </xf>
    <xf numFmtId="38" fontId="32" fillId="10" borderId="60" xfId="3" applyFont="1" applyFill="1" applyBorder="1" applyAlignment="1">
      <alignment horizontal="center" vertical="center" shrinkToFit="1"/>
    </xf>
    <xf numFmtId="180" fontId="32" fillId="10" borderId="61" xfId="2" applyNumberFormat="1" applyFont="1" applyFill="1" applyBorder="1" applyAlignment="1">
      <alignment horizontal="center" vertical="center"/>
    </xf>
    <xf numFmtId="38" fontId="32" fillId="10" borderId="13" xfId="3" applyFont="1" applyFill="1" applyBorder="1" applyAlignment="1">
      <alignment horizontal="center" vertical="center"/>
    </xf>
    <xf numFmtId="38" fontId="32" fillId="10" borderId="61" xfId="3" applyFont="1" applyFill="1" applyBorder="1" applyAlignment="1">
      <alignment horizontal="center" vertical="center"/>
    </xf>
    <xf numFmtId="38" fontId="32" fillId="0" borderId="12" xfId="3" applyFont="1" applyFill="1" applyBorder="1" applyAlignment="1">
      <alignment horizontal="center" vertical="center"/>
    </xf>
    <xf numFmtId="38" fontId="37" fillId="0" borderId="62" xfId="3" applyFont="1" applyFill="1" applyBorder="1" applyAlignment="1">
      <alignment horizontal="center" vertical="center"/>
    </xf>
    <xf numFmtId="38" fontId="32" fillId="10" borderId="15" xfId="3" applyFont="1" applyFill="1" applyBorder="1" applyAlignment="1">
      <alignment horizontal="center" vertical="center"/>
    </xf>
    <xf numFmtId="38" fontId="32" fillId="10" borderId="62" xfId="3" applyFont="1" applyFill="1" applyBorder="1" applyAlignment="1">
      <alignment horizontal="center" vertical="center"/>
    </xf>
    <xf numFmtId="180" fontId="40" fillId="0" borderId="0" xfId="2" applyNumberFormat="1" applyFont="1">
      <alignment vertical="center"/>
    </xf>
    <xf numFmtId="0" fontId="41" fillId="0" borderId="0" xfId="2" applyFont="1" applyAlignment="1">
      <alignment horizontal="center" vertical="center"/>
    </xf>
    <xf numFmtId="38" fontId="40" fillId="0" borderId="0" xfId="3" applyFont="1">
      <alignment vertical="center"/>
    </xf>
    <xf numFmtId="38" fontId="26" fillId="0" borderId="0" xfId="3" applyFont="1">
      <alignment vertical="center"/>
    </xf>
    <xf numFmtId="0" fontId="12" fillId="11" borderId="0" xfId="0" applyFont="1" applyFill="1" applyAlignment="1">
      <alignment horizontal="center" vertical="center"/>
    </xf>
    <xf numFmtId="0" fontId="12" fillId="7" borderId="1" xfId="0" applyFont="1" applyFill="1" applyBorder="1" applyAlignment="1">
      <alignment vertical="center" wrapText="1"/>
    </xf>
    <xf numFmtId="0" fontId="12" fillId="11" borderId="0" xfId="0" applyFont="1" applyFill="1" applyAlignment="1">
      <alignment horizontal="center" vertical="center" wrapText="1"/>
    </xf>
    <xf numFmtId="178" fontId="24" fillId="0" borderId="0" xfId="0" applyNumberFormat="1" applyFont="1" applyBorder="1" applyAlignment="1">
      <alignment horizontal="center" vertical="center"/>
    </xf>
    <xf numFmtId="178" fontId="7" fillId="0" borderId="0" xfId="0" applyNumberFormat="1" applyFont="1" applyBorder="1" applyAlignment="1">
      <alignment horizontal="center" vertical="center"/>
    </xf>
    <xf numFmtId="0" fontId="11" fillId="0" borderId="0" xfId="0" applyFont="1" applyBorder="1" applyAlignment="1">
      <alignment horizontal="center" vertical="center"/>
    </xf>
    <xf numFmtId="20" fontId="5" fillId="0" borderId="76" xfId="0" applyNumberFormat="1" applyFont="1" applyBorder="1">
      <alignment vertical="center"/>
    </xf>
    <xf numFmtId="20" fontId="5" fillId="0" borderId="77" xfId="0" applyNumberFormat="1" applyFont="1" applyBorder="1">
      <alignment vertical="center"/>
    </xf>
    <xf numFmtId="0" fontId="5" fillId="0" borderId="77" xfId="0" applyFont="1" applyBorder="1">
      <alignment vertical="center"/>
    </xf>
    <xf numFmtId="179" fontId="3" fillId="0" borderId="78" xfId="0" applyNumberFormat="1" applyFont="1" applyBorder="1">
      <alignment vertical="center"/>
    </xf>
    <xf numFmtId="0" fontId="5" fillId="0" borderId="0" xfId="0" applyFont="1" applyBorder="1" applyAlignment="1">
      <alignment horizontal="center" vertical="center"/>
    </xf>
    <xf numFmtId="20" fontId="3" fillId="0" borderId="0" xfId="0" applyNumberFormat="1" applyFont="1" applyFill="1" applyBorder="1" applyAlignment="1">
      <alignment horizontal="center" vertical="center"/>
    </xf>
    <xf numFmtId="176" fontId="4" fillId="0" borderId="0" xfId="0" applyNumberFormat="1" applyFont="1" applyBorder="1" applyAlignment="1">
      <alignment vertical="center" wrapText="1"/>
    </xf>
    <xf numFmtId="0" fontId="12" fillId="7" borderId="4" xfId="0" applyFont="1" applyFill="1" applyBorder="1" applyAlignment="1">
      <alignment horizontal="center" vertical="center"/>
    </xf>
    <xf numFmtId="0" fontId="5" fillId="0" borderId="1" xfId="0" applyFont="1" applyBorder="1" applyAlignment="1">
      <alignment horizontal="center" vertical="center"/>
    </xf>
    <xf numFmtId="20" fontId="22" fillId="0" borderId="0" xfId="0" applyNumberFormat="1" applyFont="1" applyFill="1" applyBorder="1" applyAlignment="1">
      <alignment horizontal="center" vertical="center"/>
    </xf>
    <xf numFmtId="20" fontId="3" fillId="0" borderId="8" xfId="0" applyNumberFormat="1" applyFont="1" applyFill="1" applyBorder="1" applyAlignment="1">
      <alignment horizontal="center" vertical="center"/>
    </xf>
    <xf numFmtId="20" fontId="3" fillId="0" borderId="6" xfId="0" applyNumberFormat="1" applyFont="1" applyBorder="1" applyAlignment="1">
      <alignment horizontal="center" vertical="center"/>
    </xf>
    <xf numFmtId="20" fontId="22" fillId="0" borderId="6" xfId="0" applyNumberFormat="1" applyFont="1" applyBorder="1" applyAlignment="1">
      <alignment horizontal="center" vertical="center"/>
    </xf>
    <xf numFmtId="20" fontId="3" fillId="0" borderId="9" xfId="0" applyNumberFormat="1" applyFont="1" applyBorder="1" applyAlignment="1">
      <alignment horizontal="center" vertical="center"/>
    </xf>
    <xf numFmtId="0" fontId="11" fillId="0" borderId="0" xfId="0" applyFont="1" applyBorder="1" applyAlignment="1">
      <alignment horizontal="left" vertical="center"/>
    </xf>
    <xf numFmtId="176" fontId="4" fillId="0" borderId="0" xfId="0" applyNumberFormat="1" applyFont="1" applyBorder="1" applyAlignment="1">
      <alignment horizontal="center" vertical="center"/>
    </xf>
    <xf numFmtId="20" fontId="19" fillId="0" borderId="0" xfId="0" applyNumberFormat="1" applyFont="1" applyFill="1" applyBorder="1" applyAlignment="1">
      <alignment horizontal="center" vertical="center"/>
    </xf>
    <xf numFmtId="20" fontId="19" fillId="0" borderId="6" xfId="0" applyNumberFormat="1" applyFont="1" applyBorder="1" applyAlignment="1">
      <alignment horizontal="center" vertical="center"/>
    </xf>
    <xf numFmtId="20" fontId="3" fillId="0" borderId="16" xfId="0" applyNumberFormat="1" applyFont="1" applyFill="1" applyBorder="1" applyAlignment="1">
      <alignment horizontal="center" vertical="center"/>
    </xf>
    <xf numFmtId="20" fontId="3" fillId="0" borderId="16" xfId="0" applyNumberFormat="1" applyFont="1" applyBorder="1" applyAlignment="1">
      <alignment horizontal="center" vertical="center"/>
    </xf>
    <xf numFmtId="20" fontId="3" fillId="0" borderId="0"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6"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74" xfId="0" applyFont="1" applyBorder="1" applyAlignment="1">
      <alignment horizontal="center" vertical="center"/>
    </xf>
    <xf numFmtId="0" fontId="5" fillId="0" borderId="80" xfId="0" applyFont="1" applyBorder="1" applyAlignment="1">
      <alignment horizontal="center" vertical="center"/>
    </xf>
    <xf numFmtId="0" fontId="3" fillId="0" borderId="2" xfId="0" applyFont="1" applyFill="1" applyBorder="1" applyAlignment="1">
      <alignment horizontal="center" vertical="center"/>
    </xf>
    <xf numFmtId="0" fontId="11" fillId="0" borderId="4" xfId="0" applyFont="1" applyBorder="1">
      <alignment vertical="center"/>
    </xf>
    <xf numFmtId="0" fontId="11" fillId="0" borderId="2" xfId="0" applyFont="1" applyBorder="1">
      <alignment vertical="center"/>
    </xf>
    <xf numFmtId="177" fontId="3" fillId="0" borderId="2" xfId="0" applyNumberFormat="1" applyFont="1" applyBorder="1" applyAlignment="1">
      <alignment horizontal="center" vertical="center"/>
    </xf>
    <xf numFmtId="178" fontId="7" fillId="0" borderId="7"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3" fillId="2" borderId="42" xfId="0" applyFont="1" applyFill="1" applyBorder="1">
      <alignment vertical="center"/>
    </xf>
    <xf numFmtId="177" fontId="23" fillId="0" borderId="2" xfId="0" applyNumberFormat="1" applyFont="1" applyBorder="1" applyAlignment="1">
      <alignment horizontal="left" vertical="center"/>
    </xf>
    <xf numFmtId="178" fontId="24" fillId="0" borderId="4" xfId="0" applyNumberFormat="1" applyFont="1" applyBorder="1" applyAlignment="1">
      <alignment horizontal="center" vertical="center"/>
    </xf>
    <xf numFmtId="0" fontId="3" fillId="0" borderId="10" xfId="1" applyNumberFormat="1" applyFont="1" applyFill="1" applyBorder="1" applyAlignment="1">
      <alignment horizontal="center" vertical="center"/>
    </xf>
    <xf numFmtId="0" fontId="11" fillId="0" borderId="79" xfId="0" applyFont="1" applyBorder="1">
      <alignment vertical="center"/>
    </xf>
    <xf numFmtId="178" fontId="7" fillId="0" borderId="81" xfId="0" applyNumberFormat="1" applyFont="1" applyBorder="1" applyAlignment="1">
      <alignment horizontal="center" vertical="center"/>
    </xf>
    <xf numFmtId="0" fontId="11" fillId="0" borderId="79" xfId="0" applyFont="1" applyBorder="1" applyAlignment="1">
      <alignment horizontal="left" vertical="center"/>
    </xf>
    <xf numFmtId="0" fontId="11" fillId="0" borderId="81" xfId="0" applyFont="1" applyBorder="1" applyAlignment="1">
      <alignment horizontal="center" vertical="center"/>
    </xf>
    <xf numFmtId="38" fontId="5" fillId="0" borderId="1" xfId="1" applyFont="1" applyBorder="1">
      <alignment vertical="center"/>
    </xf>
    <xf numFmtId="0" fontId="3" fillId="0" borderId="0" xfId="1" applyNumberFormat="1" applyFont="1" applyFill="1" applyBorder="1" applyAlignment="1">
      <alignment horizontal="center" vertical="center"/>
    </xf>
    <xf numFmtId="14" fontId="45" fillId="12" borderId="82" xfId="4" applyNumberFormat="1" applyFont="1" applyFill="1" applyBorder="1" applyAlignment="1">
      <alignment horizontal="center" vertical="center"/>
    </xf>
    <xf numFmtId="0" fontId="45" fillId="12" borderId="82" xfId="4" applyFont="1" applyFill="1" applyBorder="1" applyAlignment="1">
      <alignment horizontal="center" vertical="center"/>
    </xf>
    <xf numFmtId="14" fontId="46" fillId="0" borderId="82" xfId="4" applyNumberFormat="1" applyFont="1" applyBorder="1" applyAlignment="1">
      <alignment horizontal="left" vertical="center"/>
    </xf>
    <xf numFmtId="0" fontId="47" fillId="0" borderId="82" xfId="4" applyFont="1" applyBorder="1" applyAlignment="1">
      <alignment horizontal="center" vertical="center"/>
    </xf>
    <xf numFmtId="38" fontId="0" fillId="0" borderId="22" xfId="3" applyFont="1" applyBorder="1" applyAlignment="1"/>
    <xf numFmtId="178" fontId="24" fillId="0" borderId="7" xfId="0" applyNumberFormat="1" applyFont="1" applyBorder="1" applyAlignment="1">
      <alignment horizontal="center" vertical="center"/>
    </xf>
    <xf numFmtId="180" fontId="33" fillId="10" borderId="83" xfId="2" applyNumberFormat="1" applyFont="1" applyFill="1" applyBorder="1" applyAlignment="1">
      <alignment horizontal="center" vertical="center"/>
    </xf>
    <xf numFmtId="0" fontId="30" fillId="0" borderId="0" xfId="2" applyFont="1" applyAlignment="1">
      <alignment horizontal="center" vertical="center"/>
    </xf>
    <xf numFmtId="0" fontId="0" fillId="13" borderId="0" xfId="0" applyFill="1">
      <alignment vertical="center"/>
    </xf>
    <xf numFmtId="0" fontId="40" fillId="0" borderId="0" xfId="2" applyFont="1">
      <alignment vertical="center"/>
    </xf>
    <xf numFmtId="0" fontId="50" fillId="0" borderId="0" xfId="0" applyFont="1">
      <alignment vertical="center"/>
    </xf>
    <xf numFmtId="176" fontId="4" fillId="0" borderId="0" xfId="0" applyNumberFormat="1" applyFont="1" applyBorder="1" applyAlignment="1">
      <alignment horizontal="left" vertical="center"/>
    </xf>
    <xf numFmtId="0" fontId="19" fillId="0" borderId="0" xfId="0" applyFont="1">
      <alignment vertical="center"/>
    </xf>
    <xf numFmtId="0" fontId="27" fillId="0" borderId="0" xfId="2" applyAlignment="1">
      <alignment horizontal="left" vertical="center"/>
    </xf>
    <xf numFmtId="0" fontId="11" fillId="0" borderId="5" xfId="0" applyFont="1" applyBorder="1" applyAlignment="1">
      <alignment vertical="center"/>
    </xf>
    <xf numFmtId="0" fontId="11" fillId="0" borderId="0" xfId="0" applyFont="1" applyBorder="1" applyAlignment="1">
      <alignment vertical="center"/>
    </xf>
    <xf numFmtId="20" fontId="3" fillId="13" borderId="70" xfId="0" applyNumberFormat="1" applyFont="1" applyFill="1" applyBorder="1">
      <alignment vertical="center"/>
    </xf>
    <xf numFmtId="20" fontId="3" fillId="13" borderId="71" xfId="0" applyNumberFormat="1" applyFont="1" applyFill="1" applyBorder="1">
      <alignment vertical="center"/>
    </xf>
    <xf numFmtId="0" fontId="3" fillId="13" borderId="71" xfId="0" applyFont="1" applyFill="1" applyBorder="1">
      <alignment vertical="center"/>
    </xf>
    <xf numFmtId="179" fontId="3" fillId="13" borderId="72" xfId="0" applyNumberFormat="1" applyFont="1" applyFill="1" applyBorder="1">
      <alignment vertical="center"/>
    </xf>
    <xf numFmtId="20" fontId="3" fillId="13" borderId="73" xfId="0" applyNumberFormat="1" applyFont="1" applyFill="1" applyBorder="1">
      <alignment vertical="center"/>
    </xf>
    <xf numFmtId="20" fontId="3" fillId="13" borderId="74" xfId="0" applyNumberFormat="1" applyFont="1" applyFill="1" applyBorder="1">
      <alignment vertical="center"/>
    </xf>
    <xf numFmtId="0" fontId="3" fillId="13" borderId="74" xfId="0" applyFont="1" applyFill="1" applyBorder="1">
      <alignment vertical="center"/>
    </xf>
    <xf numFmtId="179" fontId="3" fillId="13" borderId="75" xfId="0" applyNumberFormat="1" applyFont="1" applyFill="1" applyBorder="1">
      <alignment vertical="center"/>
    </xf>
    <xf numFmtId="0" fontId="0" fillId="13" borderId="74" xfId="0" applyFill="1" applyBorder="1">
      <alignment vertical="center"/>
    </xf>
    <xf numFmtId="20" fontId="5" fillId="13" borderId="73" xfId="0" applyNumberFormat="1" applyFont="1" applyFill="1" applyBorder="1">
      <alignment vertical="center"/>
    </xf>
    <xf numFmtId="20" fontId="5" fillId="13" borderId="74" xfId="0" applyNumberFormat="1" applyFont="1" applyFill="1" applyBorder="1">
      <alignment vertical="center"/>
    </xf>
    <xf numFmtId="0" fontId="5" fillId="13" borderId="74" xfId="0" applyFont="1" applyFill="1" applyBorder="1">
      <alignment vertical="center"/>
    </xf>
    <xf numFmtId="20" fontId="5" fillId="13" borderId="76" xfId="0" applyNumberFormat="1" applyFont="1" applyFill="1" applyBorder="1">
      <alignment vertical="center"/>
    </xf>
    <xf numFmtId="20" fontId="5" fillId="13" borderId="77" xfId="0" applyNumberFormat="1" applyFont="1" applyFill="1" applyBorder="1">
      <alignment vertical="center"/>
    </xf>
    <xf numFmtId="0" fontId="5" fillId="13" borderId="77" xfId="0" applyFont="1" applyFill="1" applyBorder="1">
      <alignment vertical="center"/>
    </xf>
    <xf numFmtId="179" fontId="3" fillId="13" borderId="78" xfId="0" applyNumberFormat="1" applyFont="1" applyFill="1" applyBorder="1">
      <alignment vertical="center"/>
    </xf>
    <xf numFmtId="14" fontId="0" fillId="13" borderId="0" xfId="0" applyNumberFormat="1" applyFill="1">
      <alignment vertical="center"/>
    </xf>
    <xf numFmtId="0" fontId="5" fillId="13" borderId="0" xfId="0" applyFont="1" applyFill="1">
      <alignment vertical="center"/>
    </xf>
    <xf numFmtId="0" fontId="22" fillId="13" borderId="19" xfId="0" applyFont="1" applyFill="1" applyBorder="1" applyAlignment="1">
      <alignment horizontal="center" vertical="center"/>
    </xf>
    <xf numFmtId="176" fontId="51" fillId="13" borderId="21" xfId="0" applyNumberFormat="1" applyFont="1" applyFill="1" applyBorder="1" applyAlignment="1">
      <alignment horizontal="center" vertical="center"/>
    </xf>
    <xf numFmtId="0" fontId="5" fillId="13" borderId="1" xfId="0" applyFont="1" applyFill="1" applyBorder="1" applyAlignment="1">
      <alignment horizontal="center" vertical="center"/>
    </xf>
    <xf numFmtId="0" fontId="5" fillId="13" borderId="1" xfId="0" applyFont="1" applyFill="1" applyBorder="1">
      <alignment vertical="center"/>
    </xf>
    <xf numFmtId="0" fontId="5" fillId="13" borderId="2" xfId="0" applyFont="1" applyFill="1" applyBorder="1" applyAlignment="1">
      <alignment vertical="center"/>
    </xf>
    <xf numFmtId="0" fontId="5" fillId="13" borderId="4" xfId="0" applyFont="1" applyFill="1" applyBorder="1" applyAlignment="1">
      <alignment vertical="center"/>
    </xf>
    <xf numFmtId="56" fontId="5" fillId="13" borderId="1" xfId="0" applyNumberFormat="1" applyFont="1" applyFill="1" applyBorder="1">
      <alignment vertical="center"/>
    </xf>
    <xf numFmtId="0" fontId="0" fillId="13" borderId="1" xfId="0" applyFill="1" applyBorder="1">
      <alignment vertical="center"/>
    </xf>
    <xf numFmtId="0" fontId="3" fillId="13" borderId="5" xfId="0" applyFont="1" applyFill="1" applyBorder="1" applyAlignment="1">
      <alignment horizontal="center" vertical="center"/>
    </xf>
    <xf numFmtId="0" fontId="22" fillId="13" borderId="5" xfId="0" applyFont="1" applyFill="1" applyBorder="1" applyAlignment="1">
      <alignment horizontal="center" vertical="center"/>
    </xf>
    <xf numFmtId="0" fontId="3" fillId="13" borderId="7" xfId="0" applyFont="1" applyFill="1" applyBorder="1" applyAlignment="1">
      <alignment horizontal="center" vertical="center"/>
    </xf>
    <xf numFmtId="0" fontId="19" fillId="13" borderId="5"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8" xfId="0" applyFont="1" applyFill="1" applyBorder="1" applyAlignment="1">
      <alignment horizontal="center" vertical="center"/>
    </xf>
    <xf numFmtId="0" fontId="26" fillId="0" borderId="0" xfId="0" applyFont="1">
      <alignment vertical="center"/>
    </xf>
    <xf numFmtId="0" fontId="0" fillId="14" borderId="85" xfId="0" applyFill="1" applyBorder="1">
      <alignment vertical="center"/>
    </xf>
    <xf numFmtId="0" fontId="0" fillId="14" borderId="86" xfId="0" applyFill="1" applyBorder="1">
      <alignment vertical="center"/>
    </xf>
    <xf numFmtId="0" fontId="0" fillId="14" borderId="0" xfId="0" applyFill="1" applyBorder="1">
      <alignment vertical="center"/>
    </xf>
    <xf numFmtId="0" fontId="0" fillId="14" borderId="6" xfId="0" applyFill="1" applyBorder="1">
      <alignment vertical="center"/>
    </xf>
    <xf numFmtId="0" fontId="0" fillId="14" borderId="8" xfId="0" applyFill="1" applyBorder="1">
      <alignment vertical="center"/>
    </xf>
    <xf numFmtId="0" fontId="0" fillId="14" borderId="9" xfId="0" applyFill="1" applyBorder="1">
      <alignment vertical="center"/>
    </xf>
    <xf numFmtId="0" fontId="52" fillId="14" borderId="0" xfId="0" applyFont="1" applyFill="1" applyBorder="1">
      <alignment vertical="center"/>
    </xf>
    <xf numFmtId="0" fontId="52" fillId="15" borderId="5" xfId="0" applyFont="1" applyFill="1" applyBorder="1">
      <alignment vertical="center"/>
    </xf>
    <xf numFmtId="0" fontId="52" fillId="15" borderId="0" xfId="0" applyFont="1" applyFill="1" applyBorder="1">
      <alignment vertical="center"/>
    </xf>
    <xf numFmtId="0" fontId="52" fillId="15" borderId="6" xfId="0" applyFont="1" applyFill="1" applyBorder="1">
      <alignment vertical="center"/>
    </xf>
    <xf numFmtId="0" fontId="52" fillId="15" borderId="7" xfId="0" applyFont="1" applyFill="1" applyBorder="1">
      <alignment vertical="center"/>
    </xf>
    <xf numFmtId="0" fontId="52" fillId="15" borderId="8" xfId="0" applyFont="1" applyFill="1" applyBorder="1">
      <alignment vertical="center"/>
    </xf>
    <xf numFmtId="0" fontId="52" fillId="15" borderId="9" xfId="0" applyFont="1" applyFill="1" applyBorder="1">
      <alignment vertical="center"/>
    </xf>
    <xf numFmtId="0" fontId="53" fillId="16" borderId="84" xfId="0" applyFont="1" applyFill="1" applyBorder="1">
      <alignment vertical="center"/>
    </xf>
    <xf numFmtId="0" fontId="54" fillId="16" borderId="85" xfId="0" applyFont="1" applyFill="1" applyBorder="1">
      <alignment vertical="center"/>
    </xf>
    <xf numFmtId="0" fontId="54" fillId="16" borderId="86" xfId="0" applyFont="1" applyFill="1" applyBorder="1">
      <alignment vertical="center"/>
    </xf>
    <xf numFmtId="0" fontId="12" fillId="7" borderId="2" xfId="0" applyFont="1" applyFill="1" applyBorder="1" applyAlignment="1">
      <alignment horizontal="center" vertical="center"/>
    </xf>
    <xf numFmtId="0" fontId="12" fillId="7" borderId="4" xfId="0" applyFont="1" applyFill="1" applyBorder="1" applyAlignment="1">
      <alignment horizontal="center" vertical="center"/>
    </xf>
    <xf numFmtId="0" fontId="6" fillId="13" borderId="1" xfId="0" applyFont="1" applyFill="1" applyBorder="1" applyAlignment="1">
      <alignment horizontal="left" vertical="center" wrapText="1"/>
    </xf>
    <xf numFmtId="38" fontId="5" fillId="0" borderId="19" xfId="0" applyNumberFormat="1" applyFont="1" applyBorder="1" applyAlignment="1">
      <alignment horizontal="center" vertical="center"/>
    </xf>
    <xf numFmtId="38" fontId="5" fillId="0" borderId="21" xfId="0" applyNumberFormat="1" applyFont="1" applyBorder="1" applyAlignment="1">
      <alignment horizontal="center" vertical="center"/>
    </xf>
    <xf numFmtId="176" fontId="51" fillId="13" borderId="20" xfId="0" applyNumberFormat="1" applyFont="1" applyFill="1" applyBorder="1" applyAlignment="1">
      <alignment horizontal="center" vertical="center"/>
    </xf>
    <xf numFmtId="0" fontId="12" fillId="7" borderId="10" xfId="0" applyFont="1" applyFill="1" applyBorder="1" applyAlignment="1">
      <alignment horizontal="center" vertical="center"/>
    </xf>
    <xf numFmtId="0" fontId="6" fillId="13" borderId="1" xfId="0" applyFont="1" applyFill="1" applyBorder="1" applyAlignment="1">
      <alignment horizontal="left" vertical="center"/>
    </xf>
    <xf numFmtId="0" fontId="5" fillId="13" borderId="1" xfId="0" applyFont="1" applyFill="1" applyBorder="1" applyAlignment="1">
      <alignment horizontal="left" vertical="center"/>
    </xf>
    <xf numFmtId="176" fontId="4" fillId="13" borderId="0" xfId="0" applyNumberFormat="1"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3" fillId="0" borderId="10"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180" fontId="38" fillId="10" borderId="63" xfId="2" applyNumberFormat="1" applyFont="1" applyFill="1" applyBorder="1" applyAlignment="1">
      <alignment horizontal="center" vertical="center"/>
    </xf>
    <xf numFmtId="180" fontId="38" fillId="10" borderId="69" xfId="2" applyNumberFormat="1" applyFont="1" applyFill="1" applyBorder="1" applyAlignment="1">
      <alignment horizontal="center" vertical="center"/>
    </xf>
    <xf numFmtId="180" fontId="38" fillId="10" borderId="66" xfId="2" applyNumberFormat="1" applyFont="1" applyFill="1" applyBorder="1" applyAlignment="1">
      <alignment horizontal="center" vertical="center"/>
    </xf>
    <xf numFmtId="38" fontId="38" fillId="10" borderId="65" xfId="3" applyFont="1" applyFill="1" applyBorder="1" applyAlignment="1">
      <alignment horizontal="center" vertical="center"/>
    </xf>
    <xf numFmtId="38" fontId="38" fillId="10" borderId="41" xfId="3" applyFont="1" applyFill="1" applyBorder="1" applyAlignment="1">
      <alignment horizontal="center" vertical="center"/>
    </xf>
    <xf numFmtId="38" fontId="38" fillId="10" borderId="68" xfId="3" applyFont="1" applyFill="1" applyBorder="1" applyAlignment="1">
      <alignment horizontal="center" vertical="center"/>
    </xf>
    <xf numFmtId="180" fontId="34" fillId="10" borderId="48" xfId="3" applyNumberFormat="1" applyFont="1" applyFill="1" applyBorder="1" applyAlignment="1">
      <alignment vertical="center"/>
    </xf>
    <xf numFmtId="180" fontId="34" fillId="10" borderId="49" xfId="3" applyNumberFormat="1" applyFont="1" applyFill="1" applyBorder="1" applyAlignment="1">
      <alignment vertical="center"/>
    </xf>
    <xf numFmtId="180" fontId="34" fillId="10" borderId="51" xfId="3" applyNumberFormat="1" applyFont="1" applyFill="1" applyBorder="1" applyAlignment="1">
      <alignment vertical="center"/>
    </xf>
    <xf numFmtId="38" fontId="35" fillId="0" borderId="54" xfId="3" applyFont="1" applyBorder="1" applyAlignment="1">
      <alignment horizontal="center" vertical="center"/>
    </xf>
    <xf numFmtId="38" fontId="35" fillId="0" borderId="57" xfId="3" applyFont="1" applyBorder="1" applyAlignment="1">
      <alignment horizontal="center" vertical="center"/>
    </xf>
    <xf numFmtId="38" fontId="35" fillId="0" borderId="59" xfId="3" applyFont="1" applyBorder="1" applyAlignment="1">
      <alignment horizontal="center" vertical="center"/>
    </xf>
    <xf numFmtId="0" fontId="33" fillId="10" borderId="63" xfId="2" applyFont="1" applyFill="1" applyBorder="1" applyAlignment="1">
      <alignment horizontal="center" vertical="center"/>
    </xf>
    <xf numFmtId="0" fontId="39" fillId="10" borderId="66" xfId="2" applyFont="1" applyFill="1" applyBorder="1" applyAlignment="1">
      <alignment horizontal="center" vertical="center"/>
    </xf>
    <xf numFmtId="0" fontId="33" fillId="10" borderId="64" xfId="2" applyFont="1" applyFill="1" applyBorder="1" applyAlignment="1">
      <alignment horizontal="center" vertical="center"/>
    </xf>
    <xf numFmtId="0" fontId="39" fillId="10" borderId="67" xfId="2" applyFont="1" applyFill="1" applyBorder="1" applyAlignment="1">
      <alignment horizontal="center" vertical="center"/>
    </xf>
    <xf numFmtId="0" fontId="33" fillId="10" borderId="67" xfId="2" applyFont="1" applyFill="1" applyBorder="1" applyAlignment="1">
      <alignment horizontal="center" vertical="center"/>
    </xf>
    <xf numFmtId="0" fontId="33" fillId="0" borderId="64" xfId="2" applyFont="1" applyFill="1" applyBorder="1" applyAlignment="1">
      <alignment horizontal="center" vertical="center"/>
    </xf>
    <xf numFmtId="0" fontId="39" fillId="0" borderId="67" xfId="2" applyFont="1" applyFill="1" applyBorder="1" applyAlignment="1">
      <alignment horizontal="center" vertical="center"/>
    </xf>
    <xf numFmtId="0" fontId="33" fillId="0" borderId="65" xfId="2" applyFont="1" applyFill="1" applyBorder="1" applyAlignment="1">
      <alignment horizontal="center" vertical="center"/>
    </xf>
    <xf numFmtId="0" fontId="39" fillId="0" borderId="68" xfId="2" applyFont="1" applyFill="1" applyBorder="1" applyAlignment="1">
      <alignment horizontal="center" vertical="center"/>
    </xf>
    <xf numFmtId="38" fontId="32" fillId="10" borderId="37" xfId="3" applyFont="1" applyFill="1" applyBorder="1" applyAlignment="1">
      <alignment horizontal="center" vertical="center" shrinkToFit="1"/>
    </xf>
    <xf numFmtId="38" fontId="32" fillId="10" borderId="35" xfId="3" applyFont="1" applyFill="1" applyBorder="1" applyAlignment="1">
      <alignment horizontal="center" vertical="center" shrinkToFit="1"/>
    </xf>
    <xf numFmtId="38" fontId="32" fillId="10" borderId="38" xfId="3" applyFont="1" applyFill="1" applyBorder="1" applyAlignment="1">
      <alignment horizontal="center" vertical="center" shrinkToFit="1"/>
    </xf>
    <xf numFmtId="180" fontId="34" fillId="10" borderId="43" xfId="3" applyNumberFormat="1" applyFont="1" applyFill="1" applyBorder="1" applyAlignment="1">
      <alignment vertical="center"/>
    </xf>
    <xf numFmtId="180" fontId="34" fillId="10" borderId="44" xfId="3" applyNumberFormat="1" applyFont="1" applyFill="1" applyBorder="1" applyAlignment="1">
      <alignment vertical="center"/>
    </xf>
    <xf numFmtId="180" fontId="34" fillId="10" borderId="45" xfId="3" applyNumberFormat="1" applyFont="1" applyFill="1" applyBorder="1" applyAlignment="1">
      <alignment vertical="center"/>
    </xf>
    <xf numFmtId="180" fontId="33" fillId="10" borderId="48" xfId="3" applyNumberFormat="1" applyFont="1" applyFill="1" applyBorder="1" applyAlignment="1">
      <alignment horizontal="left" vertical="center"/>
    </xf>
    <xf numFmtId="180" fontId="33" fillId="10" borderId="49" xfId="3" applyNumberFormat="1" applyFont="1" applyFill="1" applyBorder="1" applyAlignment="1">
      <alignment horizontal="left" vertical="center"/>
    </xf>
    <xf numFmtId="180" fontId="33" fillId="10" borderId="51" xfId="3" applyNumberFormat="1" applyFont="1" applyFill="1" applyBorder="1" applyAlignment="1">
      <alignment horizontal="left" vertical="center"/>
    </xf>
    <xf numFmtId="176" fontId="28" fillId="13" borderId="0" xfId="2" applyNumberFormat="1" applyFont="1" applyFill="1" applyAlignment="1">
      <alignment horizontal="center" vertical="center"/>
    </xf>
    <xf numFmtId="38" fontId="0" fillId="0" borderId="19" xfId="3" applyFont="1" applyBorder="1" applyAlignment="1">
      <alignment horizontal="center" vertical="center"/>
    </xf>
    <xf numFmtId="38" fontId="0" fillId="0" borderId="20" xfId="3" applyFont="1" applyBorder="1" applyAlignment="1">
      <alignment horizontal="center" vertical="center"/>
    </xf>
    <xf numFmtId="38" fontId="0" fillId="0" borderId="21" xfId="3" applyFont="1" applyBorder="1" applyAlignment="1">
      <alignment horizontal="center" vertical="center"/>
    </xf>
    <xf numFmtId="0" fontId="30" fillId="0" borderId="0" xfId="2" applyFont="1" applyAlignment="1">
      <alignment horizontal="center" vertical="center"/>
    </xf>
    <xf numFmtId="38" fontId="0" fillId="0" borderId="22" xfId="3" applyFont="1" applyBorder="1" applyAlignment="1">
      <alignment horizontal="center"/>
    </xf>
    <xf numFmtId="0" fontId="30" fillId="0" borderId="23" xfId="2" applyFont="1" applyBorder="1" applyAlignment="1">
      <alignment horizontal="center" vertical="center"/>
    </xf>
    <xf numFmtId="0" fontId="30" fillId="0" borderId="24" xfId="2" applyFont="1" applyBorder="1" applyAlignment="1">
      <alignment horizontal="center" vertical="center"/>
    </xf>
    <xf numFmtId="0" fontId="30" fillId="0" borderId="31" xfId="2" applyFont="1" applyBorder="1" applyAlignment="1">
      <alignment horizontal="center" vertical="center"/>
    </xf>
    <xf numFmtId="0" fontId="30" fillId="0" borderId="32" xfId="2" applyFont="1" applyBorder="1" applyAlignment="1">
      <alignment horizontal="center" vertical="center"/>
    </xf>
    <xf numFmtId="180" fontId="32" fillId="10" borderId="25" xfId="2" applyNumberFormat="1" applyFont="1" applyFill="1" applyBorder="1" applyAlignment="1">
      <alignment horizontal="center" vertical="center"/>
    </xf>
    <xf numFmtId="180" fontId="32" fillId="10" borderId="26" xfId="2" applyNumberFormat="1" applyFont="1" applyFill="1" applyBorder="1" applyAlignment="1">
      <alignment horizontal="center" vertical="center"/>
    </xf>
    <xf numFmtId="180" fontId="32" fillId="10" borderId="24" xfId="2" applyNumberFormat="1" applyFont="1" applyFill="1" applyBorder="1" applyAlignment="1">
      <alignment horizontal="center" vertical="center"/>
    </xf>
    <xf numFmtId="38" fontId="32" fillId="10" borderId="26" xfId="3" applyFont="1" applyFill="1" applyBorder="1" applyAlignment="1">
      <alignment horizontal="center" vertical="center"/>
    </xf>
    <xf numFmtId="38" fontId="32" fillId="10" borderId="35" xfId="3" applyFont="1" applyFill="1" applyBorder="1" applyAlignment="1">
      <alignment horizontal="center" vertical="center"/>
    </xf>
    <xf numFmtId="38" fontId="32" fillId="0" borderId="27" xfId="3" applyFont="1" applyFill="1" applyBorder="1" applyAlignment="1">
      <alignment horizontal="center" vertical="center"/>
    </xf>
    <xf numFmtId="38" fontId="32" fillId="0" borderId="28" xfId="3" applyFont="1" applyFill="1" applyBorder="1" applyAlignment="1">
      <alignment horizontal="center" vertical="center"/>
    </xf>
    <xf numFmtId="38" fontId="32" fillId="0" borderId="29" xfId="3" applyFont="1" applyFill="1" applyBorder="1" applyAlignment="1">
      <alignment horizontal="center" vertical="center"/>
    </xf>
    <xf numFmtId="38" fontId="32" fillId="10" borderId="25" xfId="3" applyFont="1" applyFill="1" applyBorder="1" applyAlignment="1">
      <alignment horizontal="center" vertical="center" shrinkToFit="1"/>
    </xf>
    <xf numFmtId="38" fontId="32" fillId="10" borderId="26" xfId="3" applyFont="1" applyFill="1" applyBorder="1" applyAlignment="1">
      <alignment horizontal="center" vertical="center" shrinkToFit="1"/>
    </xf>
    <xf numFmtId="38" fontId="32" fillId="10" borderId="30" xfId="3" applyFont="1" applyFill="1" applyBorder="1" applyAlignment="1">
      <alignment horizontal="center" vertical="center" shrinkToFit="1"/>
    </xf>
    <xf numFmtId="176" fontId="10" fillId="0" borderId="0" xfId="0" applyNumberFormat="1" applyFont="1" applyAlignment="1">
      <alignment horizontal="center" vertical="center"/>
    </xf>
    <xf numFmtId="0" fontId="9" fillId="0" borderId="0" xfId="0" applyFont="1" applyAlignment="1">
      <alignment horizontal="center" vertical="center" wrapText="1"/>
    </xf>
    <xf numFmtId="0" fontId="20" fillId="0" borderId="0" xfId="0" applyFont="1" applyAlignment="1">
      <alignment horizontal="left" vertical="center" wrapText="1"/>
    </xf>
    <xf numFmtId="0" fontId="9" fillId="0" borderId="0" xfId="0" applyFont="1" applyAlignment="1">
      <alignment horizontal="left" vertical="center" wrapText="1"/>
    </xf>
  </cellXfs>
  <cellStyles count="17">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桁区切り" xfId="1" builtinId="6"/>
    <cellStyle name="桁区切り 2" xfId="3"/>
    <cellStyle name="標準" xfId="0" builtinId="0"/>
    <cellStyle name="標準 2" xfId="2"/>
    <cellStyle name="標準 3" xfId="4"/>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160">
    <dxf>
      <font>
        <color theme="0" tint="-0.499984740745262"/>
      </font>
    </dxf>
    <dxf>
      <font>
        <color theme="0" tint="-0.499984740745262"/>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ndense val="0"/>
        <extend val="0"/>
        <color indexed="9"/>
      </font>
    </dxf>
    <dxf>
      <font>
        <condense val="0"/>
        <extend val="0"/>
        <color indexed="9"/>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ndense val="0"/>
        <extend val="0"/>
        <color indexed="9"/>
      </font>
    </dxf>
    <dxf>
      <font>
        <condense val="0"/>
        <extend val="0"/>
        <color indexed="9"/>
      </font>
    </dxf>
    <dxf>
      <fill>
        <patternFill>
          <bgColor theme="5" tint="0.79998168889431442"/>
        </patternFill>
      </fill>
    </dxf>
    <dxf>
      <fill>
        <patternFill>
          <bgColor theme="4" tint="0.59996337778862885"/>
        </patternFill>
      </fill>
    </dxf>
    <dxf>
      <fill>
        <patternFill>
          <bgColor theme="9" tint="0.79998168889431442"/>
        </patternFill>
      </fill>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24994659260841701"/>
      </font>
    </dxf>
    <dxf>
      <font>
        <color theme="5" tint="0.39994506668294322"/>
      </font>
    </dxf>
    <dxf>
      <font>
        <color theme="4" tint="0.39994506668294322"/>
      </font>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ont>
        <color theme="9" tint="-0.24994659260841701"/>
      </font>
    </dxf>
    <dxf>
      <font>
        <color theme="5" tint="0.39994506668294322"/>
      </font>
    </dxf>
    <dxf>
      <font>
        <color theme="4" tint="0.39994506668294322"/>
      </font>
    </dxf>
    <dxf>
      <fill>
        <patternFill>
          <bgColor rgb="FF00FF00"/>
        </patternFill>
      </fill>
    </dxf>
    <dxf>
      <fill>
        <patternFill>
          <bgColor rgb="FF9999FF"/>
        </patternFill>
      </fill>
    </dxf>
    <dxf>
      <fill>
        <patternFill>
          <bgColor theme="9"/>
        </patternFill>
      </fill>
    </dxf>
    <dxf>
      <font>
        <color auto="1"/>
      </font>
      <fill>
        <patternFill>
          <bgColor theme="3" tint="0.59996337778862885"/>
        </patternFill>
      </fill>
    </dxf>
    <dxf>
      <fill>
        <patternFill>
          <bgColor rgb="FF00B0F0"/>
        </patternFill>
      </fill>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
      <font>
        <color theme="9" tint="-0.499984740745262"/>
      </font>
    </dxf>
    <dxf>
      <font>
        <color theme="5" tint="-0.499984740745262"/>
      </font>
    </dxf>
    <dxf>
      <font>
        <b val="0"/>
        <i val="0"/>
        <color theme="4" tint="-0.24994659260841701"/>
      </font>
    </dxf>
    <dxf>
      <font>
        <color theme="9" tint="-0.24994659260841701"/>
      </font>
    </dxf>
    <dxf>
      <font>
        <color theme="5" tint="0.39994506668294322"/>
      </font>
    </dxf>
    <dxf>
      <font>
        <color theme="4" tint="0.39994506668294322"/>
      </font>
    </dxf>
    <dxf>
      <font>
        <color theme="9" tint="-0.499984740745262"/>
      </font>
    </dxf>
    <dxf>
      <font>
        <color theme="5" tint="-0.499984740745262"/>
      </font>
    </dxf>
    <dxf>
      <font>
        <b val="0"/>
        <i val="0"/>
        <color theme="4"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8</xdr:col>
      <xdr:colOff>219075</xdr:colOff>
      <xdr:row>1</xdr:row>
      <xdr:rowOff>0</xdr:rowOff>
    </xdr:from>
    <xdr:to>
      <xdr:col>8</xdr:col>
      <xdr:colOff>219075</xdr:colOff>
      <xdr:row>1</xdr:row>
      <xdr:rowOff>0</xdr:rowOff>
    </xdr:to>
    <xdr:sp macro="" textlink="">
      <xdr:nvSpPr>
        <xdr:cNvPr id="2" name="Line 1"/>
        <xdr:cNvSpPr>
          <a:spLocks noChangeShapeType="1"/>
        </xdr:cNvSpPr>
      </xdr:nvSpPr>
      <xdr:spPr bwMode="auto">
        <a:xfrm>
          <a:off x="3902075" y="254000"/>
          <a:ext cx="0" cy="0"/>
        </a:xfrm>
        <a:prstGeom prst="line">
          <a:avLst/>
        </a:prstGeom>
        <a:noFill/>
        <a:ln w="9525">
          <a:solidFill>
            <a:srgbClr val="000000"/>
          </a:solidFill>
          <a:round/>
          <a:headEnd/>
          <a:tailEnd/>
        </a:ln>
      </xdr:spPr>
    </xdr:sp>
    <xdr:clientData/>
  </xdr:twoCellAnchor>
  <xdr:twoCellAnchor>
    <xdr:from>
      <xdr:col>8</xdr:col>
      <xdr:colOff>219075</xdr:colOff>
      <xdr:row>1</xdr:row>
      <xdr:rowOff>0</xdr:rowOff>
    </xdr:from>
    <xdr:to>
      <xdr:col>8</xdr:col>
      <xdr:colOff>219075</xdr:colOff>
      <xdr:row>1</xdr:row>
      <xdr:rowOff>0</xdr:rowOff>
    </xdr:to>
    <xdr:sp macro="" textlink="">
      <xdr:nvSpPr>
        <xdr:cNvPr id="3" name="Line 2"/>
        <xdr:cNvSpPr>
          <a:spLocks noChangeShapeType="1"/>
        </xdr:cNvSpPr>
      </xdr:nvSpPr>
      <xdr:spPr bwMode="auto">
        <a:xfrm>
          <a:off x="3902075" y="2540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219075</xdr:colOff>
      <xdr:row>1</xdr:row>
      <xdr:rowOff>0</xdr:rowOff>
    </xdr:from>
    <xdr:to>
      <xdr:col>8</xdr:col>
      <xdr:colOff>219075</xdr:colOff>
      <xdr:row>1</xdr:row>
      <xdr:rowOff>0</xdr:rowOff>
    </xdr:to>
    <xdr:sp macro="" textlink="">
      <xdr:nvSpPr>
        <xdr:cNvPr id="2" name="Line 1"/>
        <xdr:cNvSpPr>
          <a:spLocks noChangeShapeType="1"/>
        </xdr:cNvSpPr>
      </xdr:nvSpPr>
      <xdr:spPr bwMode="auto">
        <a:xfrm>
          <a:off x="3743325" y="247650"/>
          <a:ext cx="0" cy="0"/>
        </a:xfrm>
        <a:prstGeom prst="line">
          <a:avLst/>
        </a:prstGeom>
        <a:noFill/>
        <a:ln w="9525">
          <a:solidFill>
            <a:srgbClr val="000000"/>
          </a:solidFill>
          <a:round/>
          <a:headEnd/>
          <a:tailEnd/>
        </a:ln>
      </xdr:spPr>
    </xdr:sp>
    <xdr:clientData/>
  </xdr:twoCellAnchor>
  <xdr:twoCellAnchor>
    <xdr:from>
      <xdr:col>8</xdr:col>
      <xdr:colOff>219075</xdr:colOff>
      <xdr:row>1</xdr:row>
      <xdr:rowOff>0</xdr:rowOff>
    </xdr:from>
    <xdr:to>
      <xdr:col>8</xdr:col>
      <xdr:colOff>219075</xdr:colOff>
      <xdr:row>1</xdr:row>
      <xdr:rowOff>0</xdr:rowOff>
    </xdr:to>
    <xdr:sp macro="" textlink="">
      <xdr:nvSpPr>
        <xdr:cNvPr id="3" name="Line 2"/>
        <xdr:cNvSpPr>
          <a:spLocks noChangeShapeType="1"/>
        </xdr:cNvSpPr>
      </xdr:nvSpPr>
      <xdr:spPr bwMode="auto">
        <a:xfrm>
          <a:off x="3743325" y="2476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499984740745262"/>
  </sheetPr>
  <dimension ref="A1:W30"/>
  <sheetViews>
    <sheetView tabSelected="1" topLeftCell="A3" workbookViewId="0">
      <selection activeCell="A22" sqref="A22"/>
    </sheetView>
  </sheetViews>
  <sheetFormatPr baseColWidth="12" defaultColWidth="8.83203125" defaultRowHeight="17" x14ac:dyDescent="0"/>
  <cols>
    <col min="1" max="1" width="10.83203125" customWidth="1"/>
    <col min="2" max="3" width="10.1640625" customWidth="1"/>
    <col min="4" max="4" width="11.6640625" customWidth="1"/>
    <col min="8" max="8" width="12.5" customWidth="1"/>
    <col min="9" max="9" width="10.83203125" customWidth="1"/>
    <col min="11" max="11" width="9.1640625" customWidth="1"/>
    <col min="12" max="12" width="10.6640625" customWidth="1"/>
    <col min="13" max="13" width="8.6640625" customWidth="1"/>
    <col min="14" max="14" width="7" customWidth="1"/>
    <col min="15" max="15" width="8" customWidth="1"/>
    <col min="16" max="16" width="12" customWidth="1"/>
    <col min="17" max="17" width="9.6640625" customWidth="1"/>
    <col min="18" max="21" width="7.5" customWidth="1"/>
  </cols>
  <sheetData>
    <row r="1" spans="1:21" ht="24.75" customHeight="1">
      <c r="A1" s="3" t="s">
        <v>111</v>
      </c>
      <c r="B1" s="3"/>
      <c r="C1" s="3"/>
      <c r="D1" s="3"/>
      <c r="E1" s="3"/>
      <c r="F1" s="3"/>
      <c r="I1" s="183"/>
      <c r="J1" s="191" t="s">
        <v>124</v>
      </c>
      <c r="K1" s="191"/>
      <c r="L1" s="191"/>
      <c r="M1" s="191"/>
      <c r="N1" s="191"/>
      <c r="O1" s="191"/>
      <c r="P1" s="191"/>
      <c r="Q1" s="191"/>
      <c r="R1" s="191"/>
      <c r="S1" s="191"/>
      <c r="T1" s="191"/>
      <c r="U1" s="192"/>
    </row>
    <row r="2" spans="1:21">
      <c r="I2" s="183"/>
      <c r="J2" s="193" t="s">
        <v>113</v>
      </c>
      <c r="K2" s="193"/>
      <c r="L2" s="193"/>
      <c r="M2" s="193"/>
      <c r="N2" s="193"/>
      <c r="O2" s="193"/>
      <c r="P2" s="193"/>
      <c r="Q2" s="193"/>
      <c r="R2" s="193"/>
      <c r="S2" s="193"/>
      <c r="T2" s="193"/>
      <c r="U2" s="194"/>
    </row>
    <row r="3" spans="1:21" ht="21" customHeight="1">
      <c r="A3" s="21" t="s">
        <v>10</v>
      </c>
      <c r="B3" s="22"/>
      <c r="C3" s="19" t="s">
        <v>19</v>
      </c>
      <c r="D3" s="174">
        <v>42418</v>
      </c>
      <c r="I3" s="183"/>
      <c r="J3" s="195" t="s">
        <v>125</v>
      </c>
      <c r="K3" s="195"/>
      <c r="L3" s="195"/>
      <c r="M3" s="195"/>
      <c r="N3" s="195"/>
      <c r="O3" s="195"/>
      <c r="P3" s="195"/>
      <c r="Q3" s="195"/>
      <c r="R3" s="195"/>
      <c r="S3" s="195"/>
      <c r="T3" s="195"/>
      <c r="U3" s="196"/>
    </row>
    <row r="4" spans="1:21" ht="23.25" customHeight="1">
      <c r="A4" s="19" t="s">
        <v>9</v>
      </c>
      <c r="B4" s="19"/>
      <c r="C4" s="175" t="s">
        <v>41</v>
      </c>
      <c r="D4" s="150"/>
      <c r="E4" s="150"/>
      <c r="H4" s="4"/>
    </row>
    <row r="5" spans="1:21" ht="27" customHeight="1">
      <c r="A5" s="10" t="s">
        <v>4</v>
      </c>
      <c r="B5" s="158">
        <v>0.39583333333333331</v>
      </c>
      <c r="C5" s="159">
        <v>0.79166666666666663</v>
      </c>
      <c r="D5" s="160" t="s">
        <v>40</v>
      </c>
      <c r="E5" s="161">
        <v>8.5</v>
      </c>
      <c r="F5" s="2"/>
      <c r="G5" s="2"/>
      <c r="I5" s="204" t="s">
        <v>116</v>
      </c>
      <c r="J5" s="205"/>
      <c r="K5" s="205"/>
      <c r="L5" s="205"/>
      <c r="M5" s="205"/>
      <c r="N5" s="205"/>
      <c r="O5" s="205"/>
      <c r="P5" s="205"/>
      <c r="Q5" s="205"/>
      <c r="R5" s="205"/>
      <c r="S5" s="205"/>
      <c r="T5" s="205"/>
      <c r="U5" s="206"/>
    </row>
    <row r="6" spans="1:21" ht="27" customHeight="1">
      <c r="A6" s="11" t="s">
        <v>5</v>
      </c>
      <c r="B6" s="162">
        <v>0.47916666666666669</v>
      </c>
      <c r="C6" s="163">
        <v>0.875</v>
      </c>
      <c r="D6" s="164" t="s">
        <v>40</v>
      </c>
      <c r="E6" s="165">
        <v>8.5</v>
      </c>
      <c r="F6" s="2"/>
      <c r="G6" s="2"/>
      <c r="I6" s="198" t="s">
        <v>118</v>
      </c>
      <c r="J6" s="199"/>
      <c r="K6" s="199"/>
      <c r="L6" s="199"/>
      <c r="M6" s="199"/>
      <c r="N6" s="199"/>
      <c r="O6" s="199"/>
      <c r="P6" s="199"/>
      <c r="Q6" s="199"/>
      <c r="R6" s="199"/>
      <c r="S6" s="199"/>
      <c r="T6" s="199"/>
      <c r="U6" s="200"/>
    </row>
    <row r="7" spans="1:21" ht="27" customHeight="1">
      <c r="A7" s="12" t="s">
        <v>6</v>
      </c>
      <c r="B7" s="162">
        <v>0.4375</v>
      </c>
      <c r="C7" s="163">
        <v>0.875</v>
      </c>
      <c r="D7" s="164" t="s">
        <v>40</v>
      </c>
      <c r="E7" s="165">
        <v>9.5</v>
      </c>
      <c r="F7" s="2"/>
      <c r="G7" s="2"/>
      <c r="I7" s="198" t="s">
        <v>119</v>
      </c>
      <c r="J7" s="199"/>
      <c r="K7" s="199"/>
      <c r="L7" s="199"/>
      <c r="M7" s="199"/>
      <c r="N7" s="199"/>
      <c r="O7" s="199"/>
      <c r="P7" s="199"/>
      <c r="Q7" s="199"/>
      <c r="R7" s="199"/>
      <c r="S7" s="199"/>
      <c r="T7" s="199"/>
      <c r="U7" s="200"/>
    </row>
    <row r="8" spans="1:21" ht="27" customHeight="1">
      <c r="A8" s="13" t="s">
        <v>7</v>
      </c>
      <c r="B8" s="162">
        <v>0.39583333333333331</v>
      </c>
      <c r="C8" s="163">
        <v>0.70833333333333337</v>
      </c>
      <c r="D8" s="164" t="s">
        <v>40</v>
      </c>
      <c r="E8" s="165">
        <v>6.5</v>
      </c>
      <c r="F8" s="2"/>
      <c r="G8" s="2"/>
      <c r="I8" s="198" t="s">
        <v>120</v>
      </c>
      <c r="J8" s="199"/>
      <c r="K8" s="199"/>
      <c r="L8" s="199"/>
      <c r="M8" s="199"/>
      <c r="N8" s="199"/>
      <c r="O8" s="199"/>
      <c r="P8" s="199"/>
      <c r="Q8" s="199"/>
      <c r="R8" s="199"/>
      <c r="S8" s="199"/>
      <c r="T8" s="199"/>
      <c r="U8" s="200"/>
    </row>
    <row r="9" spans="1:21" ht="27" customHeight="1">
      <c r="A9" s="8" t="s">
        <v>8</v>
      </c>
      <c r="B9" s="162">
        <v>0.66666666666666663</v>
      </c>
      <c r="C9" s="163">
        <v>0.875</v>
      </c>
      <c r="D9" s="164"/>
      <c r="E9" s="165">
        <v>5</v>
      </c>
      <c r="F9" s="2"/>
      <c r="G9" s="2"/>
      <c r="I9" s="198" t="s">
        <v>126</v>
      </c>
      <c r="J9" s="199"/>
      <c r="K9" s="199"/>
      <c r="L9" s="199"/>
      <c r="M9" s="199"/>
      <c r="N9" s="199"/>
      <c r="O9" s="199"/>
      <c r="P9" s="199"/>
      <c r="Q9" s="199"/>
      <c r="R9" s="199"/>
      <c r="S9" s="199"/>
      <c r="T9" s="199"/>
      <c r="U9" s="200"/>
    </row>
    <row r="10" spans="1:21" ht="27" customHeight="1">
      <c r="A10" s="31" t="s">
        <v>29</v>
      </c>
      <c r="B10" s="162">
        <v>0.66666666666666663</v>
      </c>
      <c r="C10" s="163">
        <v>0.875</v>
      </c>
      <c r="D10" s="166"/>
      <c r="E10" s="165">
        <v>5.5</v>
      </c>
      <c r="F10" s="34"/>
      <c r="I10" s="198" t="s">
        <v>127</v>
      </c>
      <c r="J10" s="199"/>
      <c r="K10" s="199"/>
      <c r="L10" s="199"/>
      <c r="M10" s="199"/>
      <c r="N10" s="199"/>
      <c r="O10" s="199"/>
      <c r="P10" s="199"/>
      <c r="Q10" s="199"/>
      <c r="R10" s="199"/>
      <c r="S10" s="199"/>
      <c r="T10" s="199"/>
      <c r="U10" s="200"/>
    </row>
    <row r="11" spans="1:21" ht="27" customHeight="1">
      <c r="A11" s="31" t="s">
        <v>30</v>
      </c>
      <c r="B11" s="167">
        <v>0.47916666666666669</v>
      </c>
      <c r="C11" s="168">
        <v>0.70833333333333337</v>
      </c>
      <c r="D11" s="166"/>
      <c r="E11" s="165">
        <v>5.5</v>
      </c>
      <c r="F11" s="30"/>
      <c r="I11" s="198" t="s">
        <v>121</v>
      </c>
      <c r="J11" s="199"/>
      <c r="K11" s="199"/>
      <c r="L11" s="199"/>
      <c r="M11" s="199"/>
      <c r="N11" s="199"/>
      <c r="O11" s="199"/>
      <c r="P11" s="199"/>
      <c r="Q11" s="199"/>
      <c r="R11" s="199"/>
      <c r="S11" s="199"/>
      <c r="T11" s="199"/>
      <c r="U11" s="200"/>
    </row>
    <row r="12" spans="1:21" ht="27" customHeight="1">
      <c r="A12" s="31" t="s">
        <v>39</v>
      </c>
      <c r="B12" s="167">
        <v>0.41666666666666669</v>
      </c>
      <c r="C12" s="168">
        <v>0.8125</v>
      </c>
      <c r="D12" s="169" t="s">
        <v>40</v>
      </c>
      <c r="E12" s="165">
        <v>8.5</v>
      </c>
      <c r="F12" s="30"/>
      <c r="I12" s="201" t="s">
        <v>122</v>
      </c>
      <c r="J12" s="202"/>
      <c r="K12" s="202"/>
      <c r="L12" s="202"/>
      <c r="M12" s="202"/>
      <c r="N12" s="202"/>
      <c r="O12" s="202"/>
      <c r="P12" s="202"/>
      <c r="Q12" s="202"/>
      <c r="R12" s="202"/>
      <c r="S12" s="202"/>
      <c r="T12" s="202"/>
      <c r="U12" s="203"/>
    </row>
    <row r="13" spans="1:21" ht="27" customHeight="1">
      <c r="A13" s="31" t="s">
        <v>71</v>
      </c>
      <c r="B13" s="167"/>
      <c r="C13" s="168"/>
      <c r="D13" s="169"/>
      <c r="E13" s="165"/>
      <c r="F13" s="156"/>
      <c r="G13" s="157"/>
      <c r="H13" s="190"/>
    </row>
    <row r="14" spans="1:21" ht="27" customHeight="1">
      <c r="A14" s="31" t="s">
        <v>72</v>
      </c>
      <c r="B14" s="170"/>
      <c r="C14" s="171"/>
      <c r="D14" s="172"/>
      <c r="E14" s="173"/>
      <c r="F14" s="156"/>
      <c r="G14" s="157"/>
      <c r="H14" s="190"/>
      <c r="I14" s="197" t="s">
        <v>123</v>
      </c>
    </row>
    <row r="15" spans="1:21" ht="27" customHeight="1">
      <c r="A15" s="31" t="s">
        <v>18</v>
      </c>
      <c r="B15" s="99" t="s">
        <v>73</v>
      </c>
      <c r="C15" s="100"/>
      <c r="D15" s="101"/>
      <c r="E15" s="102"/>
      <c r="F15" s="156"/>
      <c r="G15" s="157"/>
      <c r="H15" s="190"/>
    </row>
    <row r="16" spans="1:21">
      <c r="G16" s="1"/>
    </row>
    <row r="17" spans="1:23">
      <c r="A17" s="19" t="s">
        <v>12</v>
      </c>
      <c r="B17" s="20"/>
    </row>
    <row r="18" spans="1:23" ht="17.25" customHeight="1">
      <c r="B18" s="3" t="s">
        <v>11</v>
      </c>
    </row>
    <row r="19" spans="1:23" ht="18" thickBot="1"/>
    <row r="20" spans="1:23" ht="21.75" customHeight="1" thickBot="1">
      <c r="A20" s="19" t="s">
        <v>14</v>
      </c>
      <c r="B20" s="20"/>
      <c r="C20" s="20"/>
      <c r="D20" s="20"/>
      <c r="M20" s="176" t="s">
        <v>65</v>
      </c>
      <c r="N20" s="212">
        <v>42401</v>
      </c>
      <c r="O20" s="212"/>
      <c r="P20" s="212"/>
      <c r="Q20" s="177"/>
      <c r="R20" s="106" t="s">
        <v>66</v>
      </c>
      <c r="S20" s="18"/>
      <c r="T20" s="18"/>
      <c r="U20" s="18"/>
      <c r="V20" s="18"/>
    </row>
    <row r="21" spans="1:23" ht="38.25" customHeight="1">
      <c r="A21" s="207" t="s">
        <v>0</v>
      </c>
      <c r="B21" s="208"/>
      <c r="C21" s="207" t="s">
        <v>13</v>
      </c>
      <c r="D21" s="213"/>
      <c r="E21" s="213"/>
      <c r="F21" s="213"/>
      <c r="G21" s="208"/>
      <c r="H21" s="17" t="s">
        <v>20</v>
      </c>
      <c r="I21" s="18" t="s">
        <v>15</v>
      </c>
      <c r="J21" s="17" t="s">
        <v>16</v>
      </c>
      <c r="K21" s="94" t="s">
        <v>67</v>
      </c>
      <c r="L21" s="18" t="s">
        <v>2</v>
      </c>
      <c r="M21" s="95" t="s">
        <v>69</v>
      </c>
      <c r="N21" s="95" t="s">
        <v>74</v>
      </c>
      <c r="O21" s="95" t="s">
        <v>77</v>
      </c>
      <c r="P21" s="93" t="s">
        <v>65</v>
      </c>
      <c r="Q21" s="95" t="s">
        <v>68</v>
      </c>
      <c r="R21" s="18">
        <v>1</v>
      </c>
      <c r="S21" s="18">
        <v>2</v>
      </c>
      <c r="T21" s="18">
        <v>3</v>
      </c>
      <c r="U21" s="18">
        <v>4</v>
      </c>
      <c r="V21" s="18">
        <v>5</v>
      </c>
    </row>
    <row r="22" spans="1:23" ht="45" customHeight="1">
      <c r="A22" s="180" t="s">
        <v>128</v>
      </c>
      <c r="B22" s="181"/>
      <c r="C22" s="209" t="s">
        <v>115</v>
      </c>
      <c r="D22" s="209"/>
      <c r="E22" s="209"/>
      <c r="F22" s="209"/>
      <c r="G22" s="209"/>
      <c r="H22" s="179">
        <v>30</v>
      </c>
      <c r="I22" s="179" t="s">
        <v>114</v>
      </c>
      <c r="J22" s="179" t="s">
        <v>17</v>
      </c>
      <c r="K22" s="179">
        <v>124</v>
      </c>
      <c r="L22" s="182">
        <v>42414</v>
      </c>
      <c r="M22" s="178">
        <v>2</v>
      </c>
      <c r="N22" s="107">
        <f>作成管理表!C35</f>
        <v>7</v>
      </c>
      <c r="O22" s="7">
        <f>作成管理表!D34</f>
        <v>57.5</v>
      </c>
      <c r="P22" s="140">
        <f>O22*S22</f>
        <v>60375</v>
      </c>
      <c r="Q22" s="140">
        <f>K22*2*N22</f>
        <v>1736</v>
      </c>
      <c r="R22" s="179">
        <v>1000</v>
      </c>
      <c r="S22" s="179">
        <v>1050</v>
      </c>
      <c r="T22" s="179"/>
      <c r="U22" s="179"/>
      <c r="V22" s="179"/>
      <c r="W22" t="s">
        <v>112</v>
      </c>
    </row>
    <row r="23" spans="1:23" ht="37" customHeight="1">
      <c r="A23" s="180"/>
      <c r="B23" s="181"/>
      <c r="C23" s="209"/>
      <c r="D23" s="209"/>
      <c r="E23" s="209"/>
      <c r="F23" s="209"/>
      <c r="G23" s="209"/>
      <c r="H23" s="179"/>
      <c r="I23" s="179"/>
      <c r="J23" s="179"/>
      <c r="K23" s="179"/>
      <c r="L23" s="182"/>
      <c r="M23" s="178"/>
      <c r="N23" s="107">
        <f>作成管理表!H35</f>
        <v>0</v>
      </c>
      <c r="O23" s="7">
        <f>作成管理表!I34</f>
        <v>0</v>
      </c>
      <c r="P23" s="140">
        <f>O23*S23</f>
        <v>0</v>
      </c>
      <c r="Q23" s="140">
        <f t="shared" ref="Q23:Q27" si="0">K23*2*N23</f>
        <v>0</v>
      </c>
      <c r="R23" s="179"/>
      <c r="S23" s="179"/>
      <c r="T23" s="179"/>
      <c r="U23" s="179"/>
      <c r="V23" s="179"/>
    </row>
    <row r="24" spans="1:23" ht="37" customHeight="1">
      <c r="A24" s="180"/>
      <c r="B24" s="181"/>
      <c r="C24" s="209"/>
      <c r="D24" s="209"/>
      <c r="E24" s="209"/>
      <c r="F24" s="209"/>
      <c r="G24" s="209"/>
      <c r="H24" s="179"/>
      <c r="I24" s="179"/>
      <c r="J24" s="179"/>
      <c r="K24" s="179"/>
      <c r="L24" s="182"/>
      <c r="M24" s="178"/>
      <c r="N24" s="107">
        <f>作成管理表!M35</f>
        <v>0</v>
      </c>
      <c r="O24" s="7">
        <f>作成管理表!N34</f>
        <v>0</v>
      </c>
      <c r="P24" s="140">
        <f>O24*R24</f>
        <v>0</v>
      </c>
      <c r="Q24" s="140">
        <f t="shared" si="0"/>
        <v>0</v>
      </c>
      <c r="R24" s="179"/>
      <c r="S24" s="179"/>
      <c r="T24" s="179"/>
      <c r="U24" s="179"/>
      <c r="V24" s="179"/>
    </row>
    <row r="25" spans="1:23" ht="37" customHeight="1">
      <c r="A25" s="180"/>
      <c r="B25" s="181"/>
      <c r="C25" s="214"/>
      <c r="D25" s="214"/>
      <c r="E25" s="214"/>
      <c r="F25" s="214"/>
      <c r="G25" s="214"/>
      <c r="H25" s="179"/>
      <c r="I25" s="179"/>
      <c r="J25" s="179"/>
      <c r="K25" s="179"/>
      <c r="L25" s="182"/>
      <c r="M25" s="178"/>
      <c r="N25" s="107">
        <f>作成管理表!R35</f>
        <v>0</v>
      </c>
      <c r="O25" s="7">
        <f>作成管理表!S34</f>
        <v>0</v>
      </c>
      <c r="P25" s="140">
        <f>O25*R25</f>
        <v>0</v>
      </c>
      <c r="Q25" s="140">
        <f t="shared" si="0"/>
        <v>0</v>
      </c>
      <c r="R25" s="179"/>
      <c r="S25" s="179"/>
      <c r="T25" s="179"/>
      <c r="U25" s="179"/>
      <c r="V25" s="179"/>
    </row>
    <row r="26" spans="1:23" ht="37" customHeight="1">
      <c r="A26" s="180"/>
      <c r="B26" s="181"/>
      <c r="C26" s="214"/>
      <c r="D26" s="214"/>
      <c r="E26" s="214"/>
      <c r="F26" s="214"/>
      <c r="G26" s="214"/>
      <c r="H26" s="179"/>
      <c r="I26" s="179"/>
      <c r="J26" s="183"/>
      <c r="K26" s="183"/>
      <c r="L26" s="183"/>
      <c r="M26" s="178"/>
      <c r="N26" s="107">
        <f>作成管理表!W35</f>
        <v>0</v>
      </c>
      <c r="O26" s="7">
        <f>作成管理表!X34</f>
        <v>0</v>
      </c>
      <c r="P26" s="140">
        <f>O26*R26</f>
        <v>0</v>
      </c>
      <c r="Q26" s="140">
        <f t="shared" si="0"/>
        <v>0</v>
      </c>
      <c r="R26" s="179"/>
      <c r="S26" s="179"/>
      <c r="T26" s="179"/>
      <c r="U26" s="179"/>
      <c r="V26" s="179"/>
    </row>
    <row r="27" spans="1:23" ht="37" customHeight="1">
      <c r="A27" s="180"/>
      <c r="B27" s="181"/>
      <c r="C27" s="215"/>
      <c r="D27" s="215"/>
      <c r="E27" s="215"/>
      <c r="F27" s="215"/>
      <c r="G27" s="215"/>
      <c r="H27" s="179"/>
      <c r="I27" s="179"/>
      <c r="J27" s="183"/>
      <c r="K27" s="183"/>
      <c r="L27" s="183"/>
      <c r="M27" s="178"/>
      <c r="N27" s="107">
        <f>作成管理表!AB35</f>
        <v>0</v>
      </c>
      <c r="O27" s="7">
        <f>作成管理表!AC34</f>
        <v>0</v>
      </c>
      <c r="P27" s="140">
        <f t="shared" ref="P27" si="1">O27*S27</f>
        <v>0</v>
      </c>
      <c r="Q27" s="140">
        <f t="shared" si="0"/>
        <v>0</v>
      </c>
      <c r="R27" s="179"/>
      <c r="S27" s="179"/>
      <c r="T27" s="179"/>
      <c r="U27" s="179"/>
      <c r="V27" s="179"/>
    </row>
    <row r="28" spans="1:23" ht="21.75" customHeight="1" thickBot="1">
      <c r="A28" s="3" t="s">
        <v>99</v>
      </c>
      <c r="B28" s="3"/>
      <c r="C28" s="3"/>
      <c r="D28" s="3"/>
      <c r="E28" s="3"/>
      <c r="F28" s="3"/>
      <c r="G28" s="3"/>
      <c r="H28" s="3"/>
      <c r="I28" s="3"/>
    </row>
    <row r="29" spans="1:23" ht="21.75" customHeight="1" thickBot="1">
      <c r="A29" s="154" t="s">
        <v>103</v>
      </c>
      <c r="B29" s="3"/>
      <c r="C29" s="3"/>
      <c r="D29" s="3"/>
      <c r="E29" s="3"/>
      <c r="F29" s="3"/>
      <c r="G29" s="3"/>
      <c r="H29" s="3"/>
      <c r="I29" s="3"/>
      <c r="N29" s="14" t="s">
        <v>76</v>
      </c>
      <c r="O29" s="37"/>
      <c r="P29" s="210">
        <f>SUM(P22:Q27)</f>
        <v>62111</v>
      </c>
      <c r="Q29" s="211"/>
    </row>
    <row r="30" spans="1:23">
      <c r="A30" s="3"/>
      <c r="L30" s="4"/>
      <c r="N30" s="29"/>
    </row>
  </sheetData>
  <mergeCells count="10">
    <mergeCell ref="N20:P20"/>
    <mergeCell ref="C21:G21"/>
    <mergeCell ref="C26:G26"/>
    <mergeCell ref="C27:G27"/>
    <mergeCell ref="C25:G25"/>
    <mergeCell ref="A21:B21"/>
    <mergeCell ref="C22:G22"/>
    <mergeCell ref="C23:G23"/>
    <mergeCell ref="C24:G24"/>
    <mergeCell ref="P29:Q29"/>
  </mergeCells>
  <phoneticPr fontId="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zoomScale="80" zoomScaleNormal="80" zoomScalePageLayoutView="80" workbookViewId="0">
      <selection activeCell="F2" sqref="F2:J2"/>
    </sheetView>
  </sheetViews>
  <sheetFormatPr baseColWidth="12" defaultColWidth="8.83203125" defaultRowHeight="17" x14ac:dyDescent="0"/>
  <cols>
    <col min="1" max="1" width="7" customWidth="1"/>
    <col min="2" max="2" width="6" customWidth="1"/>
    <col min="3" max="3" width="6.83203125" customWidth="1"/>
    <col min="4" max="5" width="12.1640625" customWidth="1"/>
    <col min="6" max="7" width="6" customWidth="1"/>
    <col min="8" max="8" width="6.83203125" customWidth="1"/>
    <col min="9" max="10" width="12.1640625" customWidth="1"/>
    <col min="11" max="11" width="7.5" customWidth="1"/>
    <col min="12" max="12" width="6" customWidth="1"/>
    <col min="13" max="13" width="6.83203125" customWidth="1"/>
    <col min="14" max="15" width="12.1640625" customWidth="1"/>
    <col min="16" max="17" width="6" customWidth="1"/>
    <col min="18" max="18" width="6.83203125" customWidth="1"/>
    <col min="19" max="20" width="12.1640625" customWidth="1"/>
    <col min="21" max="21" width="7.83203125" customWidth="1"/>
    <col min="22" max="22" width="6" customWidth="1"/>
    <col min="23" max="23" width="6.83203125" customWidth="1"/>
    <col min="24" max="25" width="12.1640625" customWidth="1"/>
    <col min="26" max="27" width="5.83203125" customWidth="1"/>
    <col min="28" max="28" width="6.83203125" customWidth="1"/>
    <col min="29" max="30" width="12.1640625" customWidth="1"/>
  </cols>
  <sheetData>
    <row r="1" spans="1:30" ht="40.5" customHeight="1" thickBot="1">
      <c r="A1" s="5" t="s">
        <v>117</v>
      </c>
      <c r="B1" s="5"/>
      <c r="C1" s="5"/>
      <c r="D1" s="5"/>
      <c r="E1" s="5"/>
      <c r="F1" s="5"/>
      <c r="G1" s="5"/>
      <c r="H1" s="5"/>
      <c r="I1" s="5"/>
      <c r="J1" s="5"/>
      <c r="K1" s="16"/>
      <c r="L1" s="16"/>
      <c r="M1" s="216">
        <v>42401</v>
      </c>
      <c r="N1" s="216"/>
      <c r="O1" s="216"/>
      <c r="P1" s="153" t="s">
        <v>102</v>
      </c>
      <c r="Q1" s="114"/>
      <c r="R1" s="16"/>
      <c r="S1" s="16"/>
      <c r="T1" s="105"/>
      <c r="U1" s="16"/>
      <c r="V1" s="16"/>
      <c r="W1" s="35"/>
      <c r="X1" s="5"/>
      <c r="Y1" s="16"/>
      <c r="Z1" s="16"/>
      <c r="AA1" s="16"/>
      <c r="AB1" s="16"/>
      <c r="AC1" s="5"/>
      <c r="AD1" s="5"/>
    </row>
    <row r="2" spans="1:30" ht="40.5" customHeight="1" thickBot="1">
      <c r="A2" s="217" t="str">
        <f>staff基本情報_給与予定!A22</f>
        <v>（例）安室奈美恵</v>
      </c>
      <c r="B2" s="218"/>
      <c r="C2" s="218"/>
      <c r="D2" s="218"/>
      <c r="E2" s="219"/>
      <c r="F2" s="220">
        <f>staff基本情報_給与予定!A23</f>
        <v>0</v>
      </c>
      <c r="G2" s="221"/>
      <c r="H2" s="221"/>
      <c r="I2" s="221"/>
      <c r="J2" s="222"/>
      <c r="K2" s="220">
        <f>staff基本情報_給与予定!A24</f>
        <v>0</v>
      </c>
      <c r="L2" s="221"/>
      <c r="M2" s="221"/>
      <c r="N2" s="221"/>
      <c r="O2" s="222"/>
      <c r="P2" s="220">
        <f>staff基本情報_給与予定!A25</f>
        <v>0</v>
      </c>
      <c r="Q2" s="221"/>
      <c r="R2" s="221"/>
      <c r="S2" s="221"/>
      <c r="T2" s="222"/>
      <c r="U2" s="220">
        <f>staff基本情報_給与予定!A26</f>
        <v>0</v>
      </c>
      <c r="V2" s="221"/>
      <c r="W2" s="221"/>
      <c r="X2" s="221"/>
      <c r="Y2" s="222"/>
      <c r="Z2" s="220"/>
      <c r="AA2" s="221"/>
      <c r="AB2" s="221"/>
      <c r="AC2" s="221"/>
      <c r="AD2" s="222"/>
    </row>
    <row r="3" spans="1:30" ht="21.75" customHeight="1" thickTop="1">
      <c r="A3" s="32">
        <f>DATE(YEAR(M1),MONTH(M1),1)</f>
        <v>42401</v>
      </c>
      <c r="B3" s="33">
        <f>IF(A3="","",WEEKDAY(A3))</f>
        <v>2</v>
      </c>
      <c r="C3" s="184" t="s">
        <v>39</v>
      </c>
      <c r="D3" s="104">
        <f>IFERROR(VLOOKUP(C3,staff基本情報_給与予定!$A$5:$D$14,2,FALSE),"")</f>
        <v>0.41666666666666669</v>
      </c>
      <c r="E3" s="104">
        <f>IFERROR(VLOOKUP(C3,staff基本情報_給与予定!$A$5:$D$15,3,FALSE),"")</f>
        <v>0.8125</v>
      </c>
      <c r="F3" s="32">
        <f>DATE(YEAR(M1),MONTH(M1),1)</f>
        <v>42401</v>
      </c>
      <c r="G3" s="33">
        <f>IF(F3="","",WEEKDAY(F3))</f>
        <v>2</v>
      </c>
      <c r="H3" s="184"/>
      <c r="I3" s="104" t="str">
        <f>IFERROR(VLOOKUP(H3,staff基本情報_給与予定!$A$5:$D$14,2,FALSE),"")</f>
        <v/>
      </c>
      <c r="J3" s="110" t="str">
        <f>IFERROR(VLOOKUP(H3,staff基本情報_給与予定!$A$5:$D$15,3,FALSE),"")</f>
        <v/>
      </c>
      <c r="K3" s="32">
        <f>DATE(YEAR(M1),MONTH(M1),1)</f>
        <v>42401</v>
      </c>
      <c r="L3" s="33">
        <f>IF(K3="","",WEEKDAY(K3))</f>
        <v>2</v>
      </c>
      <c r="M3" s="184"/>
      <c r="N3" s="104" t="str">
        <f>IFERROR(VLOOKUP(M3,staff基本情報_給与予定!$A$5:$D$14,2,FALSE),"")</f>
        <v/>
      </c>
      <c r="O3" s="110" t="str">
        <f>IFERROR(VLOOKUP(M3,staff基本情報_給与予定!$A$5:$D$15,3,FALSE),"")</f>
        <v/>
      </c>
      <c r="P3" s="32">
        <f>DATE(YEAR(M1),MONTH(M1),1)</f>
        <v>42401</v>
      </c>
      <c r="Q3" s="33">
        <f>IF(P3="","",WEEKDAY(P3))</f>
        <v>2</v>
      </c>
      <c r="R3" s="188"/>
      <c r="S3" s="117" t="str">
        <f>IFERROR(VLOOKUP(R3,staff基本情報_給与予定!$A$5:$D$14,2,FALSE),"")</f>
        <v/>
      </c>
      <c r="T3" s="118" t="str">
        <f>IFERROR(VLOOKUP(R3,staff基本情報_給与予定!$A$5:$D$15,3,FALSE),"")</f>
        <v/>
      </c>
      <c r="U3" s="32">
        <f>DATE(YEAR(M1),MONTH(M1),1)</f>
        <v>42401</v>
      </c>
      <c r="V3" s="33">
        <f>IF(U3="","",WEEKDAY(U3))</f>
        <v>2</v>
      </c>
      <c r="W3" s="184"/>
      <c r="X3" s="118" t="str">
        <f>IFERROR(VLOOKUP(W3,staff基本情報_給与予定!$A$5:$D$14,2,FALSE),"")</f>
        <v/>
      </c>
      <c r="Y3" s="118" t="str">
        <f>IFERROR(VLOOKUP(W3,staff基本情報_給与予定!$A$5:$D$15,3,FALSE),"")</f>
        <v/>
      </c>
      <c r="Z3" s="32">
        <f>DATE(YEAR(M1),MONTH(M1),1)</f>
        <v>42401</v>
      </c>
      <c r="AA3" s="33">
        <f>IF(Z3="","",WEEKDAY(Z3))</f>
        <v>2</v>
      </c>
      <c r="AB3" s="184"/>
      <c r="AC3" s="104" t="str">
        <f>IFERROR(VLOOKUP(AB3,staff基本情報_給与予定!$A$5:$D$14,2,FALSE),"")</f>
        <v/>
      </c>
      <c r="AD3" s="110" t="str">
        <f>IFERROR(VLOOKUP(AB3,staff基本情報_給与予定!$A$5:$D$15,3,FALSE),"")</f>
        <v/>
      </c>
    </row>
    <row r="4" spans="1:30" ht="21.75" customHeight="1">
      <c r="A4" s="32">
        <f>A3+1</f>
        <v>42402</v>
      </c>
      <c r="B4" s="33">
        <f t="shared" ref="B4:B32" si="0">IF(A4="","",WEEKDAY(A4))</f>
        <v>3</v>
      </c>
      <c r="C4" s="184" t="s">
        <v>4</v>
      </c>
      <c r="D4" s="104">
        <f>IFERROR(VLOOKUP(C4,staff基本情報_給与予定!$A$5:$D$14,2,FALSE),"")</f>
        <v>0.39583333333333331</v>
      </c>
      <c r="E4" s="104">
        <f>IFERROR(VLOOKUP(C4,staff基本情報_給与予定!$A$5:$D$15,3,FALSE),"")</f>
        <v>0.79166666666666663</v>
      </c>
      <c r="F4" s="32">
        <f>F3+1</f>
        <v>42402</v>
      </c>
      <c r="G4" s="33">
        <f t="shared" ref="G4:G32" si="1">IF(F4="","",WEEKDAY(F4))</f>
        <v>3</v>
      </c>
      <c r="H4" s="184"/>
      <c r="I4" s="104" t="str">
        <f>IFERROR(VLOOKUP(H4,staff基本情報_給与予定!$A$5:$D$14,2,FALSE),"")</f>
        <v/>
      </c>
      <c r="J4" s="110" t="str">
        <f>IFERROR(VLOOKUP(H4,staff基本情報_給与予定!$A$5:$D$15,3,FALSE),"")</f>
        <v/>
      </c>
      <c r="K4" s="32">
        <f>K3+1</f>
        <v>42402</v>
      </c>
      <c r="L4" s="33">
        <f t="shared" ref="L4:L32" si="2">IF(K4="","",WEEKDAY(K4))</f>
        <v>3</v>
      </c>
      <c r="M4" s="184"/>
      <c r="N4" s="104" t="str">
        <f>IFERROR(VLOOKUP(M4,staff基本情報_給与予定!$A$5:$D$14,2,FALSE),"")</f>
        <v/>
      </c>
      <c r="O4" s="110" t="str">
        <f>IFERROR(VLOOKUP(M4,staff基本情報_給与予定!$A$5:$D$15,3,FALSE),"")</f>
        <v/>
      </c>
      <c r="P4" s="32">
        <f>P3+1</f>
        <v>42402</v>
      </c>
      <c r="Q4" s="33">
        <f t="shared" ref="Q4:Q32" si="3">IF(P4="","",WEEKDAY(P4))</f>
        <v>3</v>
      </c>
      <c r="R4" s="184"/>
      <c r="S4" s="104" t="str">
        <f>IFERROR(VLOOKUP(R4,staff基本情報_給与予定!$A$5:$D$14,2,FALSE),"")</f>
        <v/>
      </c>
      <c r="T4" s="119" t="str">
        <f>IFERROR(VLOOKUP(R4,staff基本情報_給与予定!$A$5:$D$15,3,FALSE),"")</f>
        <v/>
      </c>
      <c r="U4" s="32">
        <f>U3+1</f>
        <v>42402</v>
      </c>
      <c r="V4" s="33">
        <f t="shared" ref="V4:V32" si="4">IF(U4="","",WEEKDAY(U4))</f>
        <v>3</v>
      </c>
      <c r="W4" s="184"/>
      <c r="X4" s="119" t="str">
        <f>IFERROR(VLOOKUP(W4,staff基本情報_給与予定!$A$5:$D$14,2,FALSE),"")</f>
        <v/>
      </c>
      <c r="Y4" s="119" t="str">
        <f>IFERROR(VLOOKUP(W4,staff基本情報_給与予定!$A$5:$D$15,3,FALSE),"")</f>
        <v/>
      </c>
      <c r="Z4" s="32">
        <f>Z3+1</f>
        <v>42402</v>
      </c>
      <c r="AA4" s="33">
        <f t="shared" ref="AA4:AA32" si="5">IF(Z4="","",WEEKDAY(Z4))</f>
        <v>3</v>
      </c>
      <c r="AB4" s="184"/>
      <c r="AC4" s="104" t="str">
        <f>IFERROR(VLOOKUP(AB4,staff基本情報_給与予定!$A$5:$D$14,2,FALSE),"")</f>
        <v/>
      </c>
      <c r="AD4" s="110" t="str">
        <f>IFERROR(VLOOKUP(AB4,staff基本情報_給与予定!$A$5:$D$15,3,FALSE),"")</f>
        <v/>
      </c>
    </row>
    <row r="5" spans="1:30" ht="21.75" customHeight="1">
      <c r="A5" s="32">
        <f t="shared" ref="A5:A26" si="6">A4+1</f>
        <v>42403</v>
      </c>
      <c r="B5" s="33">
        <f t="shared" si="0"/>
        <v>4</v>
      </c>
      <c r="C5" s="184"/>
      <c r="D5" s="104" t="str">
        <f>IFERROR(VLOOKUP(C5,staff基本情報_給与予定!$A$5:$D$14,2,FALSE),"")</f>
        <v/>
      </c>
      <c r="E5" s="104" t="str">
        <f>IFERROR(VLOOKUP(C5,staff基本情報_給与予定!$A$5:$D$15,3,FALSE),"")</f>
        <v/>
      </c>
      <c r="F5" s="32">
        <f t="shared" ref="F5:F33" si="7">F4+1</f>
        <v>42403</v>
      </c>
      <c r="G5" s="33">
        <f t="shared" si="1"/>
        <v>4</v>
      </c>
      <c r="H5" s="184"/>
      <c r="I5" s="104" t="str">
        <f>IFERROR(VLOOKUP(H5,staff基本情報_給与予定!$A$5:$D$14,2,FALSE),"")</f>
        <v/>
      </c>
      <c r="J5" s="110" t="str">
        <f>IFERROR(VLOOKUP(H5,staff基本情報_給与予定!$A$5:$D$15,3,FALSE),"")</f>
        <v/>
      </c>
      <c r="K5" s="32">
        <f t="shared" ref="K5:K27" si="8">K4+1</f>
        <v>42403</v>
      </c>
      <c r="L5" s="33">
        <f t="shared" si="2"/>
        <v>4</v>
      </c>
      <c r="M5" s="184"/>
      <c r="N5" s="104" t="str">
        <f>IFERROR(VLOOKUP(M5,staff基本情報_給与予定!$A$5:$D$14,2,FALSE),"")</f>
        <v/>
      </c>
      <c r="O5" s="110" t="str">
        <f>IFERROR(VLOOKUP(M5,staff基本情報_給与予定!$A$5:$D$15,3,FALSE),"")</f>
        <v/>
      </c>
      <c r="P5" s="32">
        <f t="shared" ref="P5:P33" si="9">P4+1</f>
        <v>42403</v>
      </c>
      <c r="Q5" s="33">
        <f t="shared" si="3"/>
        <v>4</v>
      </c>
      <c r="R5" s="184"/>
      <c r="S5" s="104" t="str">
        <f>IFERROR(VLOOKUP(R5,staff基本情報_給与予定!$A$5:$D$14,2,FALSE),"")</f>
        <v/>
      </c>
      <c r="T5" s="119" t="str">
        <f>IFERROR(VLOOKUP(R5,staff基本情報_給与予定!$A$5:$D$15,3,FALSE),"")</f>
        <v/>
      </c>
      <c r="U5" s="32">
        <f t="shared" ref="U5:U27" si="10">U4+1</f>
        <v>42403</v>
      </c>
      <c r="V5" s="33">
        <f t="shared" si="4"/>
        <v>4</v>
      </c>
      <c r="W5" s="184"/>
      <c r="X5" s="119" t="str">
        <f>IFERROR(VLOOKUP(W5,staff基本情報_給与予定!$A$5:$D$14,2,FALSE),"")</f>
        <v/>
      </c>
      <c r="Y5" s="119" t="str">
        <f>IFERROR(VLOOKUP(W5,staff基本情報_給与予定!$A$5:$D$15,3,FALSE),"")</f>
        <v/>
      </c>
      <c r="Z5" s="32">
        <f t="shared" ref="Z5:Z33" si="11">Z4+1</f>
        <v>42403</v>
      </c>
      <c r="AA5" s="33">
        <f t="shared" si="5"/>
        <v>4</v>
      </c>
      <c r="AB5" s="184"/>
      <c r="AC5" s="104" t="str">
        <f>IFERROR(VLOOKUP(AB5,staff基本情報_給与予定!$A$5:$D$14,2,FALSE),"")</f>
        <v/>
      </c>
      <c r="AD5" s="121" t="str">
        <f>IFERROR(VLOOKUP(AB5,staff基本情報_給与予定!$A$5:$D$15,3,FALSE),"")</f>
        <v/>
      </c>
    </row>
    <row r="6" spans="1:30" s="26" customFormat="1" ht="21.75" customHeight="1">
      <c r="A6" s="32">
        <f t="shared" si="6"/>
        <v>42404</v>
      </c>
      <c r="B6" s="33">
        <f t="shared" si="0"/>
        <v>5</v>
      </c>
      <c r="C6" s="184" t="s">
        <v>4</v>
      </c>
      <c r="D6" s="104">
        <f>IFERROR(VLOOKUP(C6,staff基本情報_給与予定!$A$5:$D$14,2,FALSE),"")</f>
        <v>0.39583333333333331</v>
      </c>
      <c r="E6" s="104">
        <f>IFERROR(VLOOKUP(C6,staff基本情報_給与予定!$A$5:$D$15,3,FALSE),"")</f>
        <v>0.79166666666666663</v>
      </c>
      <c r="F6" s="32">
        <f t="shared" si="7"/>
        <v>42404</v>
      </c>
      <c r="G6" s="33">
        <f t="shared" si="1"/>
        <v>5</v>
      </c>
      <c r="H6" s="184"/>
      <c r="I6" s="104" t="str">
        <f>IFERROR(VLOOKUP(H6,staff基本情報_給与予定!$A$5:$D$14,2,FALSE),"")</f>
        <v/>
      </c>
      <c r="J6" s="110" t="str">
        <f>IFERROR(VLOOKUP(H6,staff基本情報_給与予定!$A$5:$D$15,3,FALSE),"")</f>
        <v/>
      </c>
      <c r="K6" s="32">
        <f t="shared" si="8"/>
        <v>42404</v>
      </c>
      <c r="L6" s="33">
        <f t="shared" si="2"/>
        <v>5</v>
      </c>
      <c r="M6" s="184"/>
      <c r="N6" s="104" t="str">
        <f>IFERROR(VLOOKUP(M6,staff基本情報_給与予定!$A$5:$D$14,2,FALSE),"")</f>
        <v/>
      </c>
      <c r="O6" s="110" t="str">
        <f>IFERROR(VLOOKUP(M6,staff基本情報_給与予定!$A$5:$D$15,3,FALSE),"")</f>
        <v/>
      </c>
      <c r="P6" s="32">
        <f t="shared" si="9"/>
        <v>42404</v>
      </c>
      <c r="Q6" s="33">
        <f t="shared" si="3"/>
        <v>5</v>
      </c>
      <c r="R6" s="184"/>
      <c r="S6" s="104" t="str">
        <f>IFERROR(VLOOKUP(R6,staff基本情報_給与予定!$A$5:$D$14,2,FALSE),"")</f>
        <v/>
      </c>
      <c r="T6" s="119" t="str">
        <f>IFERROR(VLOOKUP(R6,staff基本情報_給与予定!$A$5:$D$15,3,FALSE),"")</f>
        <v/>
      </c>
      <c r="U6" s="32">
        <f t="shared" si="10"/>
        <v>42404</v>
      </c>
      <c r="V6" s="33">
        <f t="shared" si="4"/>
        <v>5</v>
      </c>
      <c r="W6" s="184"/>
      <c r="X6" s="119" t="str">
        <f>IFERROR(VLOOKUP(W6,staff基本情報_給与予定!$A$5:$D$14,2,FALSE),"")</f>
        <v/>
      </c>
      <c r="Y6" s="119" t="str">
        <f>IFERROR(VLOOKUP(W6,staff基本情報_給与予定!$A$5:$D$15,3,FALSE),"")</f>
        <v/>
      </c>
      <c r="Z6" s="32">
        <f t="shared" si="11"/>
        <v>42404</v>
      </c>
      <c r="AA6" s="33">
        <f t="shared" si="5"/>
        <v>5</v>
      </c>
      <c r="AB6" s="184"/>
      <c r="AC6" s="104" t="str">
        <f>IFERROR(VLOOKUP(AB6,staff基本情報_給与予定!$A$5:$D$14,2,FALSE),"")</f>
        <v/>
      </c>
      <c r="AD6" s="121" t="str">
        <f>IFERROR(VLOOKUP(AB6,staff基本情報_給与予定!$A$5:$D$15,3,FALSE),"")</f>
        <v/>
      </c>
    </row>
    <row r="7" spans="1:30" s="26" customFormat="1" ht="21.75" customHeight="1">
      <c r="A7" s="32">
        <f t="shared" si="6"/>
        <v>42405</v>
      </c>
      <c r="B7" s="33">
        <f t="shared" si="0"/>
        <v>6</v>
      </c>
      <c r="C7" s="184"/>
      <c r="D7" s="104" t="str">
        <f>IFERROR(VLOOKUP(C7,staff基本情報_給与予定!$A$5:$D$14,2,FALSE),"")</f>
        <v/>
      </c>
      <c r="E7" s="104" t="str">
        <f>IFERROR(VLOOKUP(C7,staff基本情報_給与予定!$A$5:$D$15,3,FALSE),"")</f>
        <v/>
      </c>
      <c r="F7" s="32">
        <f t="shared" si="7"/>
        <v>42405</v>
      </c>
      <c r="G7" s="33">
        <f t="shared" si="1"/>
        <v>6</v>
      </c>
      <c r="H7" s="184"/>
      <c r="I7" s="104" t="str">
        <f>IFERROR(VLOOKUP(H7,staff基本情報_給与予定!$A$5:$D$14,2,FALSE),"")</f>
        <v/>
      </c>
      <c r="J7" s="110" t="str">
        <f>IFERROR(VLOOKUP(H7,staff基本情報_給与予定!$A$5:$D$15,3,FALSE),"")</f>
        <v/>
      </c>
      <c r="K7" s="32">
        <f t="shared" si="8"/>
        <v>42405</v>
      </c>
      <c r="L7" s="33">
        <f t="shared" si="2"/>
        <v>6</v>
      </c>
      <c r="M7" s="184"/>
      <c r="N7" s="104" t="str">
        <f>IFERROR(VLOOKUP(M7,staff基本情報_給与予定!$A$5:$D$14,2,FALSE),"")</f>
        <v/>
      </c>
      <c r="O7" s="110" t="str">
        <f>IFERROR(VLOOKUP(M7,staff基本情報_給与予定!$A$5:$D$15,3,FALSE),"")</f>
        <v/>
      </c>
      <c r="P7" s="32">
        <f t="shared" si="9"/>
        <v>42405</v>
      </c>
      <c r="Q7" s="33">
        <f t="shared" si="3"/>
        <v>6</v>
      </c>
      <c r="R7" s="184"/>
      <c r="S7" s="104" t="str">
        <f>IFERROR(VLOOKUP(R7,staff基本情報_給与予定!$A$5:$D$14,2,FALSE),"")</f>
        <v/>
      </c>
      <c r="T7" s="119" t="str">
        <f>IFERROR(VLOOKUP(R7,staff基本情報_給与予定!$A$5:$D$15,3,FALSE),"")</f>
        <v/>
      </c>
      <c r="U7" s="32">
        <f t="shared" si="10"/>
        <v>42405</v>
      </c>
      <c r="V7" s="33">
        <f t="shared" si="4"/>
        <v>6</v>
      </c>
      <c r="W7" s="184"/>
      <c r="X7" s="119" t="str">
        <f>IFERROR(VLOOKUP(W7,staff基本情報_給与予定!$A$5:$D$14,2,FALSE),"")</f>
        <v/>
      </c>
      <c r="Y7" s="119" t="str">
        <f>IFERROR(VLOOKUP(W7,staff基本情報_給与予定!$A$5:$D$15,3,FALSE),"")</f>
        <v/>
      </c>
      <c r="Z7" s="32">
        <f t="shared" si="11"/>
        <v>42405</v>
      </c>
      <c r="AA7" s="33">
        <f t="shared" si="5"/>
        <v>6</v>
      </c>
      <c r="AB7" s="184"/>
      <c r="AC7" s="104" t="str">
        <f>IFERROR(VLOOKUP(AB7,staff基本情報_給与予定!$A$5:$D$14,2,FALSE),"")</f>
        <v/>
      </c>
      <c r="AD7" s="121" t="str">
        <f>IFERROR(VLOOKUP(AB7,staff基本情報_給与予定!$A$5:$D$15,3,FALSE),"")</f>
        <v/>
      </c>
    </row>
    <row r="8" spans="1:30" ht="21.75" customHeight="1">
      <c r="A8" s="32">
        <f t="shared" si="6"/>
        <v>42406</v>
      </c>
      <c r="B8" s="33">
        <f t="shared" si="0"/>
        <v>7</v>
      </c>
      <c r="C8" s="184"/>
      <c r="D8" s="104" t="str">
        <f>IFERROR(VLOOKUP(C8,staff基本情報_給与予定!$A$5:$D$14,2,FALSE),"")</f>
        <v/>
      </c>
      <c r="E8" s="104" t="str">
        <f>IFERROR(VLOOKUP(C8,staff基本情報_給与予定!$A$5:$D$15,3,FALSE),"")</f>
        <v/>
      </c>
      <c r="F8" s="32">
        <f t="shared" si="7"/>
        <v>42406</v>
      </c>
      <c r="G8" s="33">
        <f t="shared" si="1"/>
        <v>7</v>
      </c>
      <c r="H8" s="184"/>
      <c r="I8" s="104" t="str">
        <f>IFERROR(VLOOKUP(H8,staff基本情報_給与予定!$A$5:$D$14,2,FALSE),"")</f>
        <v/>
      </c>
      <c r="J8" s="110" t="str">
        <f>IFERROR(VLOOKUP(H8,staff基本情報_給与予定!$A$5:$D$15,3,FALSE),"")</f>
        <v/>
      </c>
      <c r="K8" s="32">
        <f t="shared" si="8"/>
        <v>42406</v>
      </c>
      <c r="L8" s="33">
        <f t="shared" si="2"/>
        <v>7</v>
      </c>
      <c r="M8" s="184"/>
      <c r="N8" s="104" t="str">
        <f>IFERROR(VLOOKUP(M8,staff基本情報_給与予定!$A$5:$D$14,2,FALSE),"")</f>
        <v/>
      </c>
      <c r="O8" s="110" t="str">
        <f>IFERROR(VLOOKUP(M8,staff基本情報_給与予定!$A$5:$D$15,3,FALSE),"")</f>
        <v/>
      </c>
      <c r="P8" s="32">
        <f t="shared" si="9"/>
        <v>42406</v>
      </c>
      <c r="Q8" s="33">
        <f t="shared" si="3"/>
        <v>7</v>
      </c>
      <c r="R8" s="184"/>
      <c r="S8" s="104" t="str">
        <f>IFERROR(VLOOKUP(R8,staff基本情報_給与予定!$A$5:$D$14,2,FALSE),"")</f>
        <v/>
      </c>
      <c r="T8" s="119" t="str">
        <f>IFERROR(VLOOKUP(R8,staff基本情報_給与予定!$A$5:$D$15,3,FALSE),"")</f>
        <v/>
      </c>
      <c r="U8" s="32">
        <f t="shared" si="10"/>
        <v>42406</v>
      </c>
      <c r="V8" s="33">
        <f t="shared" si="4"/>
        <v>7</v>
      </c>
      <c r="W8" s="184"/>
      <c r="X8" s="119" t="str">
        <f>IFERROR(VLOOKUP(W8,staff基本情報_給与予定!$A$5:$D$14,2,FALSE),"")</f>
        <v/>
      </c>
      <c r="Y8" s="119" t="str">
        <f>IFERROR(VLOOKUP(W8,staff基本情報_給与予定!$A$5:$D$15,3,FALSE),"")</f>
        <v/>
      </c>
      <c r="Z8" s="32">
        <f t="shared" si="11"/>
        <v>42406</v>
      </c>
      <c r="AA8" s="33">
        <f t="shared" si="5"/>
        <v>7</v>
      </c>
      <c r="AB8" s="184"/>
      <c r="AC8" s="104" t="str">
        <f>IFERROR(VLOOKUP(AB8,staff基本情報_給与予定!$A$5:$D$14,2,FALSE),"")</f>
        <v/>
      </c>
      <c r="AD8" s="110" t="str">
        <f>IFERROR(VLOOKUP(AB8,staff基本情報_給与予定!$A$5:$D$15,3,FALSE),"")</f>
        <v/>
      </c>
    </row>
    <row r="9" spans="1:30" ht="21.75" customHeight="1">
      <c r="A9" s="32">
        <f t="shared" si="6"/>
        <v>42407</v>
      </c>
      <c r="B9" s="33">
        <f t="shared" si="0"/>
        <v>1</v>
      </c>
      <c r="C9" s="184"/>
      <c r="D9" s="104" t="str">
        <f>IFERROR(VLOOKUP(C9,staff基本情報_給与予定!$A$5:$D$14,2,FALSE),"")</f>
        <v/>
      </c>
      <c r="E9" s="104" t="str">
        <f>IFERROR(VLOOKUP(C9,staff基本情報_給与予定!$A$5:$D$15,3,FALSE),"")</f>
        <v/>
      </c>
      <c r="F9" s="32">
        <f t="shared" si="7"/>
        <v>42407</v>
      </c>
      <c r="G9" s="33">
        <f t="shared" si="1"/>
        <v>1</v>
      </c>
      <c r="H9" s="184"/>
      <c r="I9" s="104" t="str">
        <f>IFERROR(VLOOKUP(H9,staff基本情報_給与予定!$A$5:$D$14,2,FALSE),"")</f>
        <v/>
      </c>
      <c r="J9" s="110" t="str">
        <f>IFERROR(VLOOKUP(H9,staff基本情報_給与予定!$A$5:$D$15,3,FALSE),"")</f>
        <v/>
      </c>
      <c r="K9" s="32">
        <f t="shared" si="8"/>
        <v>42407</v>
      </c>
      <c r="L9" s="33">
        <f t="shared" si="2"/>
        <v>1</v>
      </c>
      <c r="M9" s="184"/>
      <c r="N9" s="104" t="str">
        <f>IFERROR(VLOOKUP(M9,staff基本情報_給与予定!$A$5:$D$14,2,FALSE),"")</f>
        <v/>
      </c>
      <c r="O9" s="110" t="str">
        <f>IFERROR(VLOOKUP(M9,staff基本情報_給与予定!$A$5:$D$15,3,FALSE),"")</f>
        <v/>
      </c>
      <c r="P9" s="32">
        <f t="shared" si="9"/>
        <v>42407</v>
      </c>
      <c r="Q9" s="33">
        <f t="shared" si="3"/>
        <v>1</v>
      </c>
      <c r="R9" s="184"/>
      <c r="S9" s="104" t="str">
        <f>IFERROR(VLOOKUP(R9,staff基本情報_給与予定!$A$5:$D$14,2,FALSE),"")</f>
        <v/>
      </c>
      <c r="T9" s="119" t="str">
        <f>IFERROR(VLOOKUP(R9,staff基本情報_給与予定!$A$5:$D$15,3,FALSE),"")</f>
        <v/>
      </c>
      <c r="U9" s="32">
        <f t="shared" si="10"/>
        <v>42407</v>
      </c>
      <c r="V9" s="33">
        <f t="shared" si="4"/>
        <v>1</v>
      </c>
      <c r="W9" s="184"/>
      <c r="X9" s="119" t="str">
        <f>IFERROR(VLOOKUP(W9,staff基本情報_給与予定!$A$5:$D$14,2,FALSE),"")</f>
        <v/>
      </c>
      <c r="Y9" s="119" t="str">
        <f>IFERROR(VLOOKUP(W9,staff基本情報_給与予定!$A$5:$D$15,3,FALSE),"")</f>
        <v/>
      </c>
      <c r="Z9" s="32">
        <f t="shared" si="11"/>
        <v>42407</v>
      </c>
      <c r="AA9" s="33">
        <f t="shared" si="5"/>
        <v>1</v>
      </c>
      <c r="AB9" s="184"/>
      <c r="AC9" s="104" t="str">
        <f>IFERROR(VLOOKUP(AB9,staff基本情報_給与予定!$A$5:$D$14,2,FALSE),"")</f>
        <v/>
      </c>
      <c r="AD9" s="110" t="str">
        <f>IFERROR(VLOOKUP(AB9,staff基本情報_給与予定!$A$5:$D$15,3,FALSE),"")</f>
        <v/>
      </c>
    </row>
    <row r="10" spans="1:30" ht="21.75" customHeight="1">
      <c r="A10" s="32">
        <f t="shared" si="6"/>
        <v>42408</v>
      </c>
      <c r="B10" s="33">
        <f t="shared" si="0"/>
        <v>2</v>
      </c>
      <c r="C10" s="184"/>
      <c r="D10" s="104" t="str">
        <f>IFERROR(VLOOKUP(C10,staff基本情報_給与予定!$A$5:$D$14,2,FALSE),"")</f>
        <v/>
      </c>
      <c r="E10" s="104" t="str">
        <f>IFERROR(VLOOKUP(C10,staff基本情報_給与予定!$A$5:$D$15,3,FALSE),"")</f>
        <v/>
      </c>
      <c r="F10" s="32">
        <f t="shared" si="7"/>
        <v>42408</v>
      </c>
      <c r="G10" s="33">
        <f t="shared" si="1"/>
        <v>2</v>
      </c>
      <c r="H10" s="184"/>
      <c r="I10" s="104" t="str">
        <f>IFERROR(VLOOKUP(H10,staff基本情報_給与予定!$A$5:$D$14,2,FALSE),"")</f>
        <v/>
      </c>
      <c r="J10" s="110" t="str">
        <f>IFERROR(VLOOKUP(H10,staff基本情報_給与予定!$A$5:$D$15,3,FALSE),"")</f>
        <v/>
      </c>
      <c r="K10" s="32">
        <f t="shared" si="8"/>
        <v>42408</v>
      </c>
      <c r="L10" s="33">
        <f t="shared" si="2"/>
        <v>2</v>
      </c>
      <c r="M10" s="184"/>
      <c r="N10" s="104" t="str">
        <f>IFERROR(VLOOKUP(M10,staff基本情報_給与予定!$A$5:$D$14,2,FALSE),"")</f>
        <v/>
      </c>
      <c r="O10" s="110" t="str">
        <f>IFERROR(VLOOKUP(M10,staff基本情報_給与予定!$A$5:$D$15,3,FALSE),"")</f>
        <v/>
      </c>
      <c r="P10" s="32">
        <f t="shared" si="9"/>
        <v>42408</v>
      </c>
      <c r="Q10" s="33">
        <f t="shared" si="3"/>
        <v>2</v>
      </c>
      <c r="R10" s="184"/>
      <c r="S10" s="104" t="str">
        <f>IFERROR(VLOOKUP(R10,staff基本情報_給与予定!$A$5:$D$14,2,FALSE),"")</f>
        <v/>
      </c>
      <c r="T10" s="119" t="str">
        <f>IFERROR(VLOOKUP(R10,staff基本情報_給与予定!$A$5:$D$15,3,FALSE),"")</f>
        <v/>
      </c>
      <c r="U10" s="32">
        <f t="shared" si="10"/>
        <v>42408</v>
      </c>
      <c r="V10" s="33">
        <f t="shared" si="4"/>
        <v>2</v>
      </c>
      <c r="W10" s="184"/>
      <c r="X10" s="119" t="str">
        <f>IFERROR(VLOOKUP(W10,staff基本情報_給与予定!$A$5:$D$14,2,FALSE),"")</f>
        <v/>
      </c>
      <c r="Y10" s="119" t="str">
        <f>IFERROR(VLOOKUP(W10,staff基本情報_給与予定!$A$5:$D$15,3,FALSE),"")</f>
        <v/>
      </c>
      <c r="Z10" s="32">
        <f t="shared" si="11"/>
        <v>42408</v>
      </c>
      <c r="AA10" s="33">
        <f t="shared" si="5"/>
        <v>2</v>
      </c>
      <c r="AB10" s="184"/>
      <c r="AC10" s="104" t="str">
        <f>IFERROR(VLOOKUP(AB10,staff基本情報_給与予定!$A$5:$D$14,2,FALSE),"")</f>
        <v/>
      </c>
      <c r="AD10" s="110" t="str">
        <f>IFERROR(VLOOKUP(AB10,staff基本情報_給与予定!$A$5:$D$15,3,FALSE),"")</f>
        <v/>
      </c>
    </row>
    <row r="11" spans="1:30" ht="21.75" customHeight="1">
      <c r="A11" s="32">
        <f t="shared" si="6"/>
        <v>42409</v>
      </c>
      <c r="B11" s="33">
        <f t="shared" si="0"/>
        <v>3</v>
      </c>
      <c r="C11" s="184" t="s">
        <v>39</v>
      </c>
      <c r="D11" s="104">
        <f>IFERROR(VLOOKUP(C11,staff基本情報_給与予定!$A$5:$D$14,2,FALSE),"")</f>
        <v>0.41666666666666669</v>
      </c>
      <c r="E11" s="104">
        <f>IFERROR(VLOOKUP(C11,staff基本情報_給与予定!$A$5:$D$15,3,FALSE),"")</f>
        <v>0.8125</v>
      </c>
      <c r="F11" s="32">
        <f t="shared" si="7"/>
        <v>42409</v>
      </c>
      <c r="G11" s="33">
        <f t="shared" si="1"/>
        <v>3</v>
      </c>
      <c r="H11" s="184"/>
      <c r="I11" s="104" t="str">
        <f>IFERROR(VLOOKUP(H11,staff基本情報_給与予定!$A$5:$D$14,2,FALSE),"")</f>
        <v/>
      </c>
      <c r="J11" s="110" t="str">
        <f>IFERROR(VLOOKUP(H11,staff基本情報_給与予定!$A$5:$D$15,3,FALSE),"")</f>
        <v/>
      </c>
      <c r="K11" s="32">
        <f t="shared" si="8"/>
        <v>42409</v>
      </c>
      <c r="L11" s="33">
        <f t="shared" si="2"/>
        <v>3</v>
      </c>
      <c r="M11" s="184"/>
      <c r="N11" s="104" t="str">
        <f>IFERROR(VLOOKUP(M11,staff基本情報_給与予定!$A$5:$D$14,2,FALSE),"")</f>
        <v/>
      </c>
      <c r="O11" s="110" t="str">
        <f>IFERROR(VLOOKUP(M11,staff基本情報_給与予定!$A$5:$D$15,3,FALSE),"")</f>
        <v/>
      </c>
      <c r="P11" s="32">
        <f t="shared" si="9"/>
        <v>42409</v>
      </c>
      <c r="Q11" s="33">
        <f t="shared" si="3"/>
        <v>3</v>
      </c>
      <c r="R11" s="184"/>
      <c r="S11" s="104" t="str">
        <f>IFERROR(VLOOKUP(R11,staff基本情報_給与予定!$A$5:$D$14,2,FALSE),"")</f>
        <v/>
      </c>
      <c r="T11" s="119" t="str">
        <f>IFERROR(VLOOKUP(R11,staff基本情報_給与予定!$A$5:$D$15,3,FALSE),"")</f>
        <v/>
      </c>
      <c r="U11" s="32">
        <f t="shared" si="10"/>
        <v>42409</v>
      </c>
      <c r="V11" s="33">
        <f t="shared" si="4"/>
        <v>3</v>
      </c>
      <c r="W11" s="184"/>
      <c r="X11" s="119" t="str">
        <f>IFERROR(VLOOKUP(W11,staff基本情報_給与予定!$A$5:$D$14,2,FALSE),"")</f>
        <v/>
      </c>
      <c r="Y11" s="119" t="str">
        <f>IFERROR(VLOOKUP(W11,staff基本情報_給与予定!$A$5:$D$15,3,FALSE),"")</f>
        <v/>
      </c>
      <c r="Z11" s="32">
        <f t="shared" si="11"/>
        <v>42409</v>
      </c>
      <c r="AA11" s="33">
        <f t="shared" si="5"/>
        <v>3</v>
      </c>
      <c r="AB11" s="184"/>
      <c r="AC11" s="104" t="str">
        <f>IFERROR(VLOOKUP(AB11,staff基本情報_給与予定!$A$5:$D$14,2,FALSE),"")</f>
        <v/>
      </c>
      <c r="AD11" s="110" t="str">
        <f>IFERROR(VLOOKUP(AB11,staff基本情報_給与予定!$A$5:$D$15,3,FALSE),"")</f>
        <v/>
      </c>
    </row>
    <row r="12" spans="1:30" ht="21.75" customHeight="1">
      <c r="A12" s="32">
        <f t="shared" si="6"/>
        <v>42410</v>
      </c>
      <c r="B12" s="33">
        <f t="shared" si="0"/>
        <v>4</v>
      </c>
      <c r="C12" s="184"/>
      <c r="D12" s="104" t="str">
        <f>IFERROR(VLOOKUP(C12,staff基本情報_給与予定!$A$5:$D$14,2,FALSE),"")</f>
        <v/>
      </c>
      <c r="E12" s="104" t="str">
        <f>IFERROR(VLOOKUP(C12,staff基本情報_給与予定!$A$5:$D$15,3,FALSE),"")</f>
        <v/>
      </c>
      <c r="F12" s="32">
        <f t="shared" si="7"/>
        <v>42410</v>
      </c>
      <c r="G12" s="33">
        <f t="shared" si="1"/>
        <v>4</v>
      </c>
      <c r="H12" s="184"/>
      <c r="I12" s="104" t="str">
        <f>IFERROR(VLOOKUP(H12,staff基本情報_給与予定!$A$5:$D$14,2,FALSE),"")</f>
        <v/>
      </c>
      <c r="J12" s="110" t="str">
        <f>IFERROR(VLOOKUP(H12,staff基本情報_給与予定!$A$5:$D$15,3,FALSE),"")</f>
        <v/>
      </c>
      <c r="K12" s="32">
        <f t="shared" si="8"/>
        <v>42410</v>
      </c>
      <c r="L12" s="33">
        <f t="shared" si="2"/>
        <v>4</v>
      </c>
      <c r="M12" s="184"/>
      <c r="N12" s="104" t="str">
        <f>IFERROR(VLOOKUP(M12,staff基本情報_給与予定!$A$5:$D$14,2,FALSE),"")</f>
        <v/>
      </c>
      <c r="O12" s="110" t="str">
        <f>IFERROR(VLOOKUP(M12,staff基本情報_給与予定!$A$5:$D$15,3,FALSE),"")</f>
        <v/>
      </c>
      <c r="P12" s="32">
        <f t="shared" si="9"/>
        <v>42410</v>
      </c>
      <c r="Q12" s="33">
        <f t="shared" si="3"/>
        <v>4</v>
      </c>
      <c r="R12" s="184"/>
      <c r="S12" s="104" t="str">
        <f>IFERROR(VLOOKUP(R12,staff基本情報_給与予定!$A$5:$D$14,2,FALSE),"")</f>
        <v/>
      </c>
      <c r="T12" s="119" t="str">
        <f>IFERROR(VLOOKUP(R12,staff基本情報_給与予定!$A$5:$D$15,3,FALSE),"")</f>
        <v/>
      </c>
      <c r="U12" s="32">
        <f t="shared" si="10"/>
        <v>42410</v>
      </c>
      <c r="V12" s="33">
        <f t="shared" si="4"/>
        <v>4</v>
      </c>
      <c r="W12" s="184"/>
      <c r="X12" s="119" t="str">
        <f>IFERROR(VLOOKUP(W12,staff基本情報_給与予定!$A$5:$D$14,2,FALSE),"")</f>
        <v/>
      </c>
      <c r="Y12" s="119" t="str">
        <f>IFERROR(VLOOKUP(W12,staff基本情報_給与予定!$A$5:$D$15,3,FALSE),"")</f>
        <v/>
      </c>
      <c r="Z12" s="32">
        <f t="shared" si="11"/>
        <v>42410</v>
      </c>
      <c r="AA12" s="33">
        <f t="shared" si="5"/>
        <v>4</v>
      </c>
      <c r="AB12" s="184"/>
      <c r="AC12" s="104" t="str">
        <f>IFERROR(VLOOKUP(AB12,staff基本情報_給与予定!$A$5:$D$14,2,FALSE),"")</f>
        <v/>
      </c>
      <c r="AD12" s="110" t="str">
        <f>IFERROR(VLOOKUP(AB12,staff基本情報_給与予定!$A$5:$D$15,3,FALSE),"")</f>
        <v/>
      </c>
    </row>
    <row r="13" spans="1:30" ht="21.75" customHeight="1">
      <c r="A13" s="32">
        <f t="shared" si="6"/>
        <v>42411</v>
      </c>
      <c r="B13" s="33">
        <f t="shared" si="0"/>
        <v>5</v>
      </c>
      <c r="C13" s="184"/>
      <c r="D13" s="104" t="str">
        <f>IFERROR(VLOOKUP(C13,staff基本情報_給与予定!$A$5:$D$14,2,FALSE),"")</f>
        <v/>
      </c>
      <c r="E13" s="104" t="str">
        <f>IFERROR(VLOOKUP(C13,staff基本情報_給与予定!$A$5:$D$15,3,FALSE),"")</f>
        <v/>
      </c>
      <c r="F13" s="32">
        <f t="shared" si="7"/>
        <v>42411</v>
      </c>
      <c r="G13" s="33">
        <f t="shared" si="1"/>
        <v>5</v>
      </c>
      <c r="H13" s="184"/>
      <c r="I13" s="104" t="str">
        <f>IFERROR(VLOOKUP(H13,staff基本情報_給与予定!$A$5:$D$14,2,FALSE),"")</f>
        <v/>
      </c>
      <c r="J13" s="110" t="str">
        <f>IFERROR(VLOOKUP(H13,staff基本情報_給与予定!$A$5:$D$15,3,FALSE),"")</f>
        <v/>
      </c>
      <c r="K13" s="32">
        <f t="shared" si="8"/>
        <v>42411</v>
      </c>
      <c r="L13" s="33">
        <f t="shared" si="2"/>
        <v>5</v>
      </c>
      <c r="M13" s="184"/>
      <c r="N13" s="104" t="str">
        <f>IFERROR(VLOOKUP(M13,staff基本情報_給与予定!$A$5:$D$14,2,FALSE),"")</f>
        <v/>
      </c>
      <c r="O13" s="110" t="str">
        <f>IFERROR(VLOOKUP(M13,staff基本情報_給与予定!$A$5:$D$15,3,FALSE),"")</f>
        <v/>
      </c>
      <c r="P13" s="32">
        <f t="shared" si="9"/>
        <v>42411</v>
      </c>
      <c r="Q13" s="33">
        <f t="shared" si="3"/>
        <v>5</v>
      </c>
      <c r="R13" s="184"/>
      <c r="S13" s="104" t="str">
        <f>IFERROR(VLOOKUP(R13,staff基本情報_給与予定!$A$5:$D$14,2,FALSE),"")</f>
        <v/>
      </c>
      <c r="T13" s="119" t="str">
        <f>IFERROR(VLOOKUP(R13,staff基本情報_給与予定!$A$5:$D$15,3,FALSE),"")</f>
        <v/>
      </c>
      <c r="U13" s="32">
        <f t="shared" si="10"/>
        <v>42411</v>
      </c>
      <c r="V13" s="33">
        <f t="shared" si="4"/>
        <v>5</v>
      </c>
      <c r="W13" s="184"/>
      <c r="X13" s="119" t="str">
        <f>IFERROR(VLOOKUP(W13,staff基本情報_給与予定!$A$5:$D$14,2,FALSE),"")</f>
        <v/>
      </c>
      <c r="Y13" s="119" t="str">
        <f>IFERROR(VLOOKUP(W13,staff基本情報_給与予定!$A$5:$D$15,3,FALSE),"")</f>
        <v/>
      </c>
      <c r="Z13" s="32">
        <f t="shared" si="11"/>
        <v>42411</v>
      </c>
      <c r="AA13" s="33">
        <f t="shared" si="5"/>
        <v>5</v>
      </c>
      <c r="AB13" s="184"/>
      <c r="AC13" s="104" t="str">
        <f>IFERROR(VLOOKUP(AB13,staff基本情報_給与予定!$A$5:$D$14,2,FALSE),"")</f>
        <v/>
      </c>
      <c r="AD13" s="110" t="str">
        <f>IFERROR(VLOOKUP(AB13,staff基本情報_給与予定!$A$5:$D$15,3,FALSE),"")</f>
        <v/>
      </c>
    </row>
    <row r="14" spans="1:30" ht="21.75" customHeight="1">
      <c r="A14" s="32">
        <f t="shared" si="6"/>
        <v>42412</v>
      </c>
      <c r="B14" s="33">
        <f t="shared" si="0"/>
        <v>6</v>
      </c>
      <c r="C14" s="185"/>
      <c r="D14" s="104" t="str">
        <f>IFERROR(VLOOKUP(C14,staff基本情報_給与予定!$A$5:$D$14,2,FALSE),"")</f>
        <v/>
      </c>
      <c r="E14" s="104" t="str">
        <f>IFERROR(VLOOKUP(C14,staff基本情報_給与予定!$A$5:$D$15,3,FALSE),"")</f>
        <v/>
      </c>
      <c r="F14" s="32">
        <f t="shared" si="7"/>
        <v>42412</v>
      </c>
      <c r="G14" s="33">
        <f t="shared" si="1"/>
        <v>6</v>
      </c>
      <c r="H14" s="184"/>
      <c r="I14" s="104" t="str">
        <f>IFERROR(VLOOKUP(H14,staff基本情報_給与予定!$A$5:$D$14,2,FALSE),"")</f>
        <v/>
      </c>
      <c r="J14" s="110" t="str">
        <f>IFERROR(VLOOKUP(H14,staff基本情報_給与予定!$A$5:$D$15,3,FALSE),"")</f>
        <v/>
      </c>
      <c r="K14" s="32">
        <f t="shared" si="8"/>
        <v>42412</v>
      </c>
      <c r="L14" s="33">
        <f t="shared" si="2"/>
        <v>6</v>
      </c>
      <c r="M14" s="184"/>
      <c r="N14" s="104" t="str">
        <f>IFERROR(VLOOKUP(M14,staff基本情報_給与予定!$A$5:$D$14,2,FALSE),"")</f>
        <v/>
      </c>
      <c r="O14" s="110" t="str">
        <f>IFERROR(VLOOKUP(M14,staff基本情報_給与予定!$A$5:$D$15,3,FALSE),"")</f>
        <v/>
      </c>
      <c r="P14" s="32">
        <f t="shared" si="9"/>
        <v>42412</v>
      </c>
      <c r="Q14" s="33">
        <f t="shared" si="3"/>
        <v>6</v>
      </c>
      <c r="R14" s="184"/>
      <c r="S14" s="104" t="str">
        <f>IFERROR(VLOOKUP(R14,staff基本情報_給与予定!$A$5:$D$14,2,FALSE),"")</f>
        <v/>
      </c>
      <c r="T14" s="119" t="str">
        <f>IFERROR(VLOOKUP(R14,staff基本情報_給与予定!$A$5:$D$15,3,FALSE),"")</f>
        <v/>
      </c>
      <c r="U14" s="32">
        <f t="shared" si="10"/>
        <v>42412</v>
      </c>
      <c r="V14" s="33">
        <f t="shared" si="4"/>
        <v>6</v>
      </c>
      <c r="W14" s="184"/>
      <c r="X14" s="119" t="str">
        <f>IFERROR(VLOOKUP(W14,staff基本情報_給与予定!$A$5:$D$14,2,FALSE),"")</f>
        <v/>
      </c>
      <c r="Y14" s="119" t="str">
        <f>IFERROR(VLOOKUP(W14,staff基本情報_給与予定!$A$5:$D$15,3,FALSE),"")</f>
        <v/>
      </c>
      <c r="Z14" s="32">
        <f t="shared" si="11"/>
        <v>42412</v>
      </c>
      <c r="AA14" s="33">
        <f t="shared" si="5"/>
        <v>6</v>
      </c>
      <c r="AB14" s="184"/>
      <c r="AC14" s="104" t="str">
        <f>IFERROR(VLOOKUP(AB14,staff基本情報_給与予定!$A$5:$D$14,2,FALSE),"")</f>
        <v/>
      </c>
      <c r="AD14" s="110" t="str">
        <f>IFERROR(VLOOKUP(AB14,staff基本情報_給与予定!$A$5:$D$15,3,FALSE),"")</f>
        <v/>
      </c>
    </row>
    <row r="15" spans="1:30" ht="21.75" customHeight="1">
      <c r="A15" s="32">
        <f t="shared" si="6"/>
        <v>42413</v>
      </c>
      <c r="B15" s="33">
        <f t="shared" si="0"/>
        <v>7</v>
      </c>
      <c r="C15" s="184"/>
      <c r="D15" s="104" t="str">
        <f>IFERROR(VLOOKUP(C15,staff基本情報_給与予定!$A$5:$D$14,2,FALSE),"")</f>
        <v/>
      </c>
      <c r="E15" s="104" t="str">
        <f>IFERROR(VLOOKUP(C15,staff基本情報_給与予定!$A$5:$D$15,3,FALSE),"")</f>
        <v/>
      </c>
      <c r="F15" s="32">
        <f t="shared" si="7"/>
        <v>42413</v>
      </c>
      <c r="G15" s="33">
        <f t="shared" si="1"/>
        <v>7</v>
      </c>
      <c r="H15" s="184"/>
      <c r="I15" s="104" t="str">
        <f>IFERROR(VLOOKUP(H15,staff基本情報_給与予定!$A$5:$D$14,2,FALSE),"")</f>
        <v/>
      </c>
      <c r="J15" s="110" t="str">
        <f>IFERROR(VLOOKUP(H15,staff基本情報_給与予定!$A$5:$D$15,3,FALSE),"")</f>
        <v/>
      </c>
      <c r="K15" s="32">
        <f t="shared" si="8"/>
        <v>42413</v>
      </c>
      <c r="L15" s="33">
        <f t="shared" si="2"/>
        <v>7</v>
      </c>
      <c r="M15" s="184"/>
      <c r="N15" s="104" t="str">
        <f>IFERROR(VLOOKUP(M15,staff基本情報_給与予定!$A$5:$D$14,2,FALSE),"")</f>
        <v/>
      </c>
      <c r="O15" s="110" t="str">
        <f>IFERROR(VLOOKUP(M15,staff基本情報_給与予定!$A$5:$D$15,3,FALSE),"")</f>
        <v/>
      </c>
      <c r="P15" s="32">
        <f t="shared" si="9"/>
        <v>42413</v>
      </c>
      <c r="Q15" s="33">
        <f t="shared" si="3"/>
        <v>7</v>
      </c>
      <c r="R15" s="184"/>
      <c r="S15" s="104" t="str">
        <f>IFERROR(VLOOKUP(R15,staff基本情報_給与予定!$A$5:$D$14,2,FALSE),"")</f>
        <v/>
      </c>
      <c r="T15" s="119" t="str">
        <f>IFERROR(VLOOKUP(R15,staff基本情報_給与予定!$A$5:$D$15,3,FALSE),"")</f>
        <v/>
      </c>
      <c r="U15" s="32">
        <f t="shared" si="10"/>
        <v>42413</v>
      </c>
      <c r="V15" s="33">
        <f t="shared" si="4"/>
        <v>7</v>
      </c>
      <c r="W15" s="184"/>
      <c r="X15" s="119" t="str">
        <f>IFERROR(VLOOKUP(W15,staff基本情報_給与予定!$A$5:$D$14,2,FALSE),"")</f>
        <v/>
      </c>
      <c r="Y15" s="119" t="str">
        <f>IFERROR(VLOOKUP(W15,staff基本情報_給与予定!$A$5:$D$15,3,FALSE),"")</f>
        <v/>
      </c>
      <c r="Z15" s="32">
        <f t="shared" si="11"/>
        <v>42413</v>
      </c>
      <c r="AA15" s="33">
        <f t="shared" si="5"/>
        <v>7</v>
      </c>
      <c r="AB15" s="184"/>
      <c r="AC15" s="104" t="str">
        <f>IFERROR(VLOOKUP(AB15,staff基本情報_給与予定!$A$5:$D$14,2,FALSE),"")</f>
        <v/>
      </c>
      <c r="AD15" s="110" t="str">
        <f>IFERROR(VLOOKUP(AB15,staff基本情報_給与予定!$A$5:$D$15,3,FALSE),"")</f>
        <v/>
      </c>
    </row>
    <row r="16" spans="1:30" ht="21.75" customHeight="1">
      <c r="A16" s="32">
        <f t="shared" si="6"/>
        <v>42414</v>
      </c>
      <c r="B16" s="33">
        <f t="shared" si="0"/>
        <v>1</v>
      </c>
      <c r="C16" s="184"/>
      <c r="D16" s="104" t="str">
        <f>IFERROR(VLOOKUP(C16,staff基本情報_給与予定!$A$5:$D$14,2,FALSE),"")</f>
        <v/>
      </c>
      <c r="E16" s="104" t="str">
        <f>IFERROR(VLOOKUP(C16,staff基本情報_給与予定!$A$5:$D$15,3,FALSE),"")</f>
        <v/>
      </c>
      <c r="F16" s="32">
        <f t="shared" si="7"/>
        <v>42414</v>
      </c>
      <c r="G16" s="33">
        <f t="shared" si="1"/>
        <v>1</v>
      </c>
      <c r="H16" s="184"/>
      <c r="I16" s="104" t="str">
        <f>IFERROR(VLOOKUP(H16,staff基本情報_給与予定!$A$5:$D$14,2,FALSE),"")</f>
        <v/>
      </c>
      <c r="J16" s="110" t="str">
        <f>IFERROR(VLOOKUP(H16,staff基本情報_給与予定!$A$5:$D$15,3,FALSE),"")</f>
        <v/>
      </c>
      <c r="K16" s="32">
        <f t="shared" si="8"/>
        <v>42414</v>
      </c>
      <c r="L16" s="33">
        <f t="shared" si="2"/>
        <v>1</v>
      </c>
      <c r="M16" s="184"/>
      <c r="N16" s="104" t="str">
        <f>IFERROR(VLOOKUP(M16,staff基本情報_給与予定!$A$5:$D$14,2,FALSE),"")</f>
        <v/>
      </c>
      <c r="O16" s="110" t="str">
        <f>IFERROR(VLOOKUP(M16,staff基本情報_給与予定!$A$5:$D$15,3,FALSE),"")</f>
        <v/>
      </c>
      <c r="P16" s="32">
        <f t="shared" si="9"/>
        <v>42414</v>
      </c>
      <c r="Q16" s="33">
        <f t="shared" si="3"/>
        <v>1</v>
      </c>
      <c r="R16" s="184"/>
      <c r="S16" s="104" t="str">
        <f>IFERROR(VLOOKUP(R16,staff基本情報_給与予定!$A$5:$D$14,2,FALSE),"")</f>
        <v/>
      </c>
      <c r="T16" s="119" t="str">
        <f>IFERROR(VLOOKUP(R16,staff基本情報_給与予定!$A$5:$D$15,3,FALSE),"")</f>
        <v/>
      </c>
      <c r="U16" s="32">
        <f t="shared" si="10"/>
        <v>42414</v>
      </c>
      <c r="V16" s="33">
        <f t="shared" si="4"/>
        <v>1</v>
      </c>
      <c r="W16" s="184"/>
      <c r="X16" s="119" t="str">
        <f>IFERROR(VLOOKUP(W16,staff基本情報_給与予定!$A$5:$D$14,2,FALSE),"")</f>
        <v/>
      </c>
      <c r="Y16" s="119" t="str">
        <f>IFERROR(VLOOKUP(W16,staff基本情報_給与予定!$A$5:$D$15,3,FALSE),"")</f>
        <v/>
      </c>
      <c r="Z16" s="32">
        <f t="shared" si="11"/>
        <v>42414</v>
      </c>
      <c r="AA16" s="33">
        <f t="shared" si="5"/>
        <v>1</v>
      </c>
      <c r="AB16" s="184"/>
      <c r="AC16" s="104" t="str">
        <f>IFERROR(VLOOKUP(AB16,staff基本情報_給与予定!$A$5:$D$14,2,FALSE),"")</f>
        <v/>
      </c>
      <c r="AD16" s="110" t="str">
        <f>IFERROR(VLOOKUP(AB16,staff基本情報_給与予定!$A$5:$D$15,3,FALSE),"")</f>
        <v/>
      </c>
    </row>
    <row r="17" spans="1:30" ht="21.75" customHeight="1">
      <c r="A17" s="32">
        <f t="shared" si="6"/>
        <v>42415</v>
      </c>
      <c r="B17" s="33">
        <f t="shared" si="0"/>
        <v>2</v>
      </c>
      <c r="C17" s="184" t="s">
        <v>5</v>
      </c>
      <c r="D17" s="104">
        <f>IFERROR(VLOOKUP(C17,staff基本情報_給与予定!$A$5:$D$14,2,FALSE),"")</f>
        <v>0.47916666666666669</v>
      </c>
      <c r="E17" s="104">
        <f>IFERROR(VLOOKUP(C17,staff基本情報_給与予定!$A$5:$D$15,3,FALSE),"")</f>
        <v>0.875</v>
      </c>
      <c r="F17" s="32">
        <f t="shared" si="7"/>
        <v>42415</v>
      </c>
      <c r="G17" s="33">
        <f t="shared" si="1"/>
        <v>2</v>
      </c>
      <c r="H17" s="184"/>
      <c r="I17" s="104" t="str">
        <f>IFERROR(VLOOKUP(H17,staff基本情報_給与予定!$A$5:$D$14,2,FALSE),"")</f>
        <v/>
      </c>
      <c r="J17" s="110" t="str">
        <f>IFERROR(VLOOKUP(H17,staff基本情報_給与予定!$A$5:$D$15,3,FALSE),"")</f>
        <v/>
      </c>
      <c r="K17" s="32">
        <f t="shared" si="8"/>
        <v>42415</v>
      </c>
      <c r="L17" s="33">
        <f t="shared" si="2"/>
        <v>2</v>
      </c>
      <c r="M17" s="184"/>
      <c r="N17" s="104" t="str">
        <f>IFERROR(VLOOKUP(M17,staff基本情報_給与予定!$A$5:$D$14,2,FALSE),"")</f>
        <v/>
      </c>
      <c r="O17" s="110" t="str">
        <f>IFERROR(VLOOKUP(M17,staff基本情報_給与予定!$A$5:$D$15,3,FALSE),"")</f>
        <v/>
      </c>
      <c r="P17" s="32">
        <f t="shared" si="9"/>
        <v>42415</v>
      </c>
      <c r="Q17" s="33">
        <f t="shared" si="3"/>
        <v>2</v>
      </c>
      <c r="R17" s="184"/>
      <c r="S17" s="104" t="str">
        <f>IFERROR(VLOOKUP(R17,staff基本情報_給与予定!$A$5:$D$14,2,FALSE),"")</f>
        <v/>
      </c>
      <c r="T17" s="119" t="str">
        <f>IFERROR(VLOOKUP(R17,staff基本情報_給与予定!$A$5:$D$15,3,FALSE),"")</f>
        <v/>
      </c>
      <c r="U17" s="32">
        <f t="shared" si="10"/>
        <v>42415</v>
      </c>
      <c r="V17" s="33">
        <f t="shared" si="4"/>
        <v>2</v>
      </c>
      <c r="W17" s="184"/>
      <c r="X17" s="119" t="str">
        <f>IFERROR(VLOOKUP(W17,staff基本情報_給与予定!$A$5:$D$14,2,FALSE),"")</f>
        <v/>
      </c>
      <c r="Y17" s="119" t="str">
        <f>IFERROR(VLOOKUP(W17,staff基本情報_給与予定!$A$5:$D$15,3,FALSE),"")</f>
        <v/>
      </c>
      <c r="Z17" s="32">
        <f t="shared" si="11"/>
        <v>42415</v>
      </c>
      <c r="AA17" s="33">
        <f t="shared" si="5"/>
        <v>2</v>
      </c>
      <c r="AB17" s="184"/>
      <c r="AC17" s="104" t="str">
        <f>IFERROR(VLOOKUP(AB17,staff基本情報_給与予定!$A$5:$D$14,2,FALSE),"")</f>
        <v/>
      </c>
      <c r="AD17" s="110" t="str">
        <f>IFERROR(VLOOKUP(AB17,staff基本情報_給与予定!$A$5:$D$15,3,FALSE),"")</f>
        <v/>
      </c>
    </row>
    <row r="18" spans="1:30" ht="21.75" customHeight="1">
      <c r="A18" s="32">
        <f t="shared" si="6"/>
        <v>42416</v>
      </c>
      <c r="B18" s="33">
        <f t="shared" si="0"/>
        <v>3</v>
      </c>
      <c r="C18" s="184"/>
      <c r="D18" s="104" t="str">
        <f>IFERROR(VLOOKUP(C18,staff基本情報_給与予定!$A$5:$D$14,2,FALSE),"")</f>
        <v/>
      </c>
      <c r="E18" s="104" t="str">
        <f>IFERROR(VLOOKUP(C18,staff基本情報_給与予定!$A$5:$D$15,3,FALSE),"")</f>
        <v/>
      </c>
      <c r="F18" s="32">
        <f t="shared" si="7"/>
        <v>42416</v>
      </c>
      <c r="G18" s="33">
        <f t="shared" si="1"/>
        <v>3</v>
      </c>
      <c r="H18" s="184"/>
      <c r="I18" s="104" t="str">
        <f>IFERROR(VLOOKUP(H18,staff基本情報_給与予定!$A$5:$D$14,2,FALSE),"")</f>
        <v/>
      </c>
      <c r="J18" s="110" t="str">
        <f>IFERROR(VLOOKUP(H18,staff基本情報_給与予定!$A$5:$D$15,3,FALSE),"")</f>
        <v/>
      </c>
      <c r="K18" s="32">
        <f t="shared" si="8"/>
        <v>42416</v>
      </c>
      <c r="L18" s="33">
        <f t="shared" si="2"/>
        <v>3</v>
      </c>
      <c r="M18" s="184"/>
      <c r="N18" s="104" t="str">
        <f>IFERROR(VLOOKUP(M18,staff基本情報_給与予定!$A$5:$D$14,2,FALSE),"")</f>
        <v/>
      </c>
      <c r="O18" s="110" t="str">
        <f>IFERROR(VLOOKUP(M18,staff基本情報_給与予定!$A$5:$D$15,3,FALSE),"")</f>
        <v/>
      </c>
      <c r="P18" s="32">
        <f t="shared" si="9"/>
        <v>42416</v>
      </c>
      <c r="Q18" s="33">
        <f t="shared" si="3"/>
        <v>3</v>
      </c>
      <c r="R18" s="184"/>
      <c r="S18" s="104" t="str">
        <f>IFERROR(VLOOKUP(R18,staff基本情報_給与予定!$A$5:$D$14,2,FALSE),"")</f>
        <v/>
      </c>
      <c r="T18" s="119" t="str">
        <f>IFERROR(VLOOKUP(R18,staff基本情報_給与予定!$A$5:$D$15,3,FALSE),"")</f>
        <v/>
      </c>
      <c r="U18" s="32">
        <f t="shared" si="10"/>
        <v>42416</v>
      </c>
      <c r="V18" s="33">
        <f t="shared" si="4"/>
        <v>3</v>
      </c>
      <c r="W18" s="184"/>
      <c r="X18" s="119" t="str">
        <f>IFERROR(VLOOKUP(W18,staff基本情報_給与予定!$A$5:$D$14,2,FALSE),"")</f>
        <v/>
      </c>
      <c r="Y18" s="119" t="str">
        <f>IFERROR(VLOOKUP(W18,staff基本情報_給与予定!$A$5:$D$15,3,FALSE),"")</f>
        <v/>
      </c>
      <c r="Z18" s="32">
        <f t="shared" si="11"/>
        <v>42416</v>
      </c>
      <c r="AA18" s="33">
        <f t="shared" si="5"/>
        <v>3</v>
      </c>
      <c r="AB18" s="184"/>
      <c r="AC18" s="104" t="str">
        <f>IFERROR(VLOOKUP(AB18,staff基本情報_給与予定!$A$5:$D$14,2,FALSE),"")</f>
        <v/>
      </c>
      <c r="AD18" s="110" t="str">
        <f>IFERROR(VLOOKUP(AB18,staff基本情報_給与予定!$A$5:$D$15,3,FALSE),"")</f>
        <v/>
      </c>
    </row>
    <row r="19" spans="1:30" ht="21.75" customHeight="1">
      <c r="A19" s="32">
        <f t="shared" si="6"/>
        <v>42417</v>
      </c>
      <c r="B19" s="33">
        <f t="shared" si="0"/>
        <v>4</v>
      </c>
      <c r="C19" s="184" t="s">
        <v>18</v>
      </c>
      <c r="D19" s="104" t="str">
        <f>IFERROR(VLOOKUP(C19,staff基本情報_給与予定!$A$5:$D$14,2,FALSE),"")</f>
        <v/>
      </c>
      <c r="E19" s="104">
        <f>IFERROR(VLOOKUP(C19,staff基本情報_給与予定!$A$5:$D$15,3,FALSE),"")</f>
        <v>0</v>
      </c>
      <c r="F19" s="32">
        <f t="shared" si="7"/>
        <v>42417</v>
      </c>
      <c r="G19" s="33">
        <f t="shared" si="1"/>
        <v>4</v>
      </c>
      <c r="H19" s="184"/>
      <c r="I19" s="104" t="str">
        <f>IFERROR(VLOOKUP(H19,staff基本情報_給与予定!$A$5:$D$14,2,FALSE),"")</f>
        <v/>
      </c>
      <c r="J19" s="110" t="str">
        <f>IFERROR(VLOOKUP(H19,staff基本情報_給与予定!$A$5:$D$15,3,FALSE),"")</f>
        <v/>
      </c>
      <c r="K19" s="32">
        <f t="shared" si="8"/>
        <v>42417</v>
      </c>
      <c r="L19" s="33">
        <f t="shared" si="2"/>
        <v>4</v>
      </c>
      <c r="M19" s="184"/>
      <c r="N19" s="104" t="str">
        <f>IFERROR(VLOOKUP(M19,staff基本情報_給与予定!$A$5:$D$14,2,FALSE),"")</f>
        <v/>
      </c>
      <c r="O19" s="110" t="str">
        <f>IFERROR(VLOOKUP(M19,staff基本情報_給与予定!$A$5:$D$15,3,FALSE),"")</f>
        <v/>
      </c>
      <c r="P19" s="32">
        <f t="shared" si="9"/>
        <v>42417</v>
      </c>
      <c r="Q19" s="33">
        <f t="shared" si="3"/>
        <v>4</v>
      </c>
      <c r="R19" s="184"/>
      <c r="S19" s="104" t="str">
        <f>IFERROR(VLOOKUP(R19,staff基本情報_給与予定!$A$5:$D$14,2,FALSE),"")</f>
        <v/>
      </c>
      <c r="T19" s="119" t="str">
        <f>IFERROR(VLOOKUP(R19,staff基本情報_給与予定!$A$5:$D$15,3,FALSE),"")</f>
        <v/>
      </c>
      <c r="U19" s="32">
        <f t="shared" si="10"/>
        <v>42417</v>
      </c>
      <c r="V19" s="33">
        <f t="shared" si="4"/>
        <v>4</v>
      </c>
      <c r="W19" s="184"/>
      <c r="X19" s="119" t="str">
        <f>IFERROR(VLOOKUP(W19,staff基本情報_給与予定!$A$5:$D$14,2,FALSE),"")</f>
        <v/>
      </c>
      <c r="Y19" s="119" t="str">
        <f>IFERROR(VLOOKUP(W19,staff基本情報_給与予定!$A$5:$D$15,3,FALSE),"")</f>
        <v/>
      </c>
      <c r="Z19" s="32">
        <f t="shared" si="11"/>
        <v>42417</v>
      </c>
      <c r="AA19" s="33">
        <f t="shared" si="5"/>
        <v>4</v>
      </c>
      <c r="AB19" s="184"/>
      <c r="AC19" s="104" t="str">
        <f>IFERROR(VLOOKUP(AB19,staff基本情報_給与予定!$A$5:$D$14,2,FALSE),"")</f>
        <v/>
      </c>
      <c r="AD19" s="110" t="str">
        <f>IFERROR(VLOOKUP(AB19,staff基本情報_給与予定!$A$5:$D$15,3,FALSE),"")</f>
        <v/>
      </c>
    </row>
    <row r="20" spans="1:30" ht="21.75" customHeight="1">
      <c r="A20" s="32">
        <f t="shared" si="6"/>
        <v>42418</v>
      </c>
      <c r="B20" s="33">
        <f t="shared" si="0"/>
        <v>5</v>
      </c>
      <c r="C20" s="184"/>
      <c r="D20" s="104" t="str">
        <f>IFERROR(VLOOKUP(C20,staff基本情報_給与予定!$A$5:$D$14,2,FALSE),"")</f>
        <v/>
      </c>
      <c r="E20" s="104" t="str">
        <f>IFERROR(VLOOKUP(C20,staff基本情報_給与予定!$A$5:$D$15,3,FALSE),"")</f>
        <v/>
      </c>
      <c r="F20" s="32">
        <f t="shared" si="7"/>
        <v>42418</v>
      </c>
      <c r="G20" s="33">
        <f t="shared" si="1"/>
        <v>5</v>
      </c>
      <c r="H20" s="184"/>
      <c r="I20" s="104" t="str">
        <f>IFERROR(VLOOKUP(H20,staff基本情報_給与予定!$A$5:$D$14,2,FALSE),"")</f>
        <v/>
      </c>
      <c r="J20" s="110" t="str">
        <f>IFERROR(VLOOKUP(H20,staff基本情報_給与予定!$A$5:$D$15,3,FALSE),"")</f>
        <v/>
      </c>
      <c r="K20" s="32">
        <f t="shared" si="8"/>
        <v>42418</v>
      </c>
      <c r="L20" s="33">
        <f t="shared" si="2"/>
        <v>5</v>
      </c>
      <c r="M20" s="184"/>
      <c r="N20" s="104" t="str">
        <f>IFERROR(VLOOKUP(M20,staff基本情報_給与予定!$A$5:$D$14,2,FALSE),"")</f>
        <v/>
      </c>
      <c r="O20" s="110" t="str">
        <f>IFERROR(VLOOKUP(M20,staff基本情報_給与予定!$A$5:$D$15,3,FALSE),"")</f>
        <v/>
      </c>
      <c r="P20" s="32">
        <f t="shared" si="9"/>
        <v>42418</v>
      </c>
      <c r="Q20" s="33">
        <f t="shared" si="3"/>
        <v>5</v>
      </c>
      <c r="R20" s="184"/>
      <c r="S20" s="104" t="str">
        <f>IFERROR(VLOOKUP(R20,staff基本情報_給与予定!$A$5:$D$14,2,FALSE),"")</f>
        <v/>
      </c>
      <c r="T20" s="119" t="str">
        <f>IFERROR(VLOOKUP(R20,staff基本情報_給与予定!$A$5:$D$15,3,FALSE),"")</f>
        <v/>
      </c>
      <c r="U20" s="32">
        <f t="shared" si="10"/>
        <v>42418</v>
      </c>
      <c r="V20" s="33">
        <f t="shared" si="4"/>
        <v>5</v>
      </c>
      <c r="W20" s="184"/>
      <c r="X20" s="119" t="str">
        <f>IFERROR(VLOOKUP(W20,staff基本情報_給与予定!$A$5:$D$14,2,FALSE),"")</f>
        <v/>
      </c>
      <c r="Y20" s="119" t="str">
        <f>IFERROR(VLOOKUP(W20,staff基本情報_給与予定!$A$5:$D$15,3,FALSE),"")</f>
        <v/>
      </c>
      <c r="Z20" s="32">
        <f t="shared" si="11"/>
        <v>42418</v>
      </c>
      <c r="AA20" s="33">
        <f t="shared" si="5"/>
        <v>5</v>
      </c>
      <c r="AB20" s="184"/>
      <c r="AC20" s="104" t="str">
        <f>IFERROR(VLOOKUP(AB20,staff基本情報_給与予定!$A$5:$D$14,2,FALSE),"")</f>
        <v/>
      </c>
      <c r="AD20" s="110" t="str">
        <f>IFERROR(VLOOKUP(AB20,staff基本情報_給与予定!$A$5:$D$15,3,FALSE),"")</f>
        <v/>
      </c>
    </row>
    <row r="21" spans="1:30" ht="21.75" customHeight="1">
      <c r="A21" s="32">
        <f t="shared" si="6"/>
        <v>42419</v>
      </c>
      <c r="B21" s="33">
        <f t="shared" si="0"/>
        <v>6</v>
      </c>
      <c r="C21" s="184"/>
      <c r="D21" s="104" t="str">
        <f>IFERROR(VLOOKUP(C21,staff基本情報_給与予定!$A$5:$D$14,2,FALSE),"")</f>
        <v/>
      </c>
      <c r="E21" s="104" t="str">
        <f>IFERROR(VLOOKUP(C21,staff基本情報_給与予定!$A$5:$D$15,3,FALSE),"")</f>
        <v/>
      </c>
      <c r="F21" s="32">
        <f t="shared" si="7"/>
        <v>42419</v>
      </c>
      <c r="G21" s="33">
        <f t="shared" si="1"/>
        <v>6</v>
      </c>
      <c r="H21" s="184"/>
      <c r="I21" s="104" t="str">
        <f>IFERROR(VLOOKUP(H21,staff基本情報_給与予定!$A$5:$D$14,2,FALSE),"")</f>
        <v/>
      </c>
      <c r="J21" s="110" t="str">
        <f>IFERROR(VLOOKUP(H21,staff基本情報_給与予定!$A$5:$D$15,3,FALSE),"")</f>
        <v/>
      </c>
      <c r="K21" s="32">
        <f t="shared" si="8"/>
        <v>42419</v>
      </c>
      <c r="L21" s="33">
        <f t="shared" si="2"/>
        <v>6</v>
      </c>
      <c r="M21" s="184"/>
      <c r="N21" s="104" t="str">
        <f>IFERROR(VLOOKUP(M21,staff基本情報_給与予定!$A$5:$D$14,2,FALSE),"")</f>
        <v/>
      </c>
      <c r="O21" s="110" t="str">
        <f>IFERROR(VLOOKUP(M21,staff基本情報_給与予定!$A$5:$D$15,3,FALSE),"")</f>
        <v/>
      </c>
      <c r="P21" s="32">
        <f t="shared" si="9"/>
        <v>42419</v>
      </c>
      <c r="Q21" s="33">
        <f t="shared" si="3"/>
        <v>6</v>
      </c>
      <c r="R21" s="184"/>
      <c r="S21" s="104" t="str">
        <f>IFERROR(VLOOKUP(R21,staff基本情報_給与予定!$A$5:$D$14,2,FALSE),"")</f>
        <v/>
      </c>
      <c r="T21" s="119" t="str">
        <f>IFERROR(VLOOKUP(R21,staff基本情報_給与予定!$A$5:$D$15,3,FALSE),"")</f>
        <v/>
      </c>
      <c r="U21" s="32">
        <f t="shared" si="10"/>
        <v>42419</v>
      </c>
      <c r="V21" s="33">
        <f t="shared" si="4"/>
        <v>6</v>
      </c>
      <c r="W21" s="184"/>
      <c r="X21" s="119" t="str">
        <f>IFERROR(VLOOKUP(W21,staff基本情報_給与予定!$A$5:$D$14,2,FALSE),"")</f>
        <v/>
      </c>
      <c r="Y21" s="119" t="str">
        <f>IFERROR(VLOOKUP(W21,staff基本情報_給与予定!$A$5:$D$15,3,FALSE),"")</f>
        <v/>
      </c>
      <c r="Z21" s="32">
        <f t="shared" si="11"/>
        <v>42419</v>
      </c>
      <c r="AA21" s="33">
        <f t="shared" si="5"/>
        <v>6</v>
      </c>
      <c r="AB21" s="184"/>
      <c r="AC21" s="104" t="str">
        <f>IFERROR(VLOOKUP(AB21,staff基本情報_給与予定!$A$5:$D$14,2,FALSE),"")</f>
        <v/>
      </c>
      <c r="AD21" s="110" t="str">
        <f>IFERROR(VLOOKUP(AB21,staff基本情報_給与予定!$A$5:$D$15,3,FALSE),"")</f>
        <v/>
      </c>
    </row>
    <row r="22" spans="1:30" ht="21.75" customHeight="1">
      <c r="A22" s="32">
        <f t="shared" si="6"/>
        <v>42420</v>
      </c>
      <c r="B22" s="33">
        <f t="shared" si="0"/>
        <v>7</v>
      </c>
      <c r="C22" s="184"/>
      <c r="D22" s="104" t="str">
        <f>IFERROR(VLOOKUP(C22,staff基本情報_給与予定!$A$5:$D$14,2,FALSE),"")</f>
        <v/>
      </c>
      <c r="E22" s="104" t="str">
        <f>IFERROR(VLOOKUP(C22,staff基本情報_給与予定!$A$5:$D$15,3,FALSE),"")</f>
        <v/>
      </c>
      <c r="F22" s="32">
        <f t="shared" si="7"/>
        <v>42420</v>
      </c>
      <c r="G22" s="33">
        <f t="shared" si="1"/>
        <v>7</v>
      </c>
      <c r="H22" s="184"/>
      <c r="I22" s="104" t="str">
        <f>IFERROR(VLOOKUP(H22,staff基本情報_給与予定!$A$5:$D$14,2,FALSE),"")</f>
        <v/>
      </c>
      <c r="J22" s="110" t="str">
        <f>IFERROR(VLOOKUP(H22,staff基本情報_給与予定!$A$5:$D$15,3,FALSE),"")</f>
        <v/>
      </c>
      <c r="K22" s="32">
        <f t="shared" si="8"/>
        <v>42420</v>
      </c>
      <c r="L22" s="33">
        <f t="shared" si="2"/>
        <v>7</v>
      </c>
      <c r="M22" s="184"/>
      <c r="N22" s="104" t="str">
        <f>IFERROR(VLOOKUP(M22,staff基本情報_給与予定!$A$5:$D$14,2,FALSE),"")</f>
        <v/>
      </c>
      <c r="O22" s="110" t="str">
        <f>IFERROR(VLOOKUP(M22,staff基本情報_給与予定!$A$5:$D$15,3,FALSE),"")</f>
        <v/>
      </c>
      <c r="P22" s="32">
        <f t="shared" si="9"/>
        <v>42420</v>
      </c>
      <c r="Q22" s="33">
        <f t="shared" si="3"/>
        <v>7</v>
      </c>
      <c r="R22" s="184"/>
      <c r="S22" s="104" t="str">
        <f>IFERROR(VLOOKUP(R22,staff基本情報_給与予定!$A$5:$D$14,2,FALSE),"")</f>
        <v/>
      </c>
      <c r="T22" s="119" t="str">
        <f>IFERROR(VLOOKUP(R22,staff基本情報_給与予定!$A$5:$D$15,3,FALSE),"")</f>
        <v/>
      </c>
      <c r="U22" s="32">
        <f t="shared" si="10"/>
        <v>42420</v>
      </c>
      <c r="V22" s="33">
        <f t="shared" si="4"/>
        <v>7</v>
      </c>
      <c r="W22" s="184"/>
      <c r="X22" s="119" t="str">
        <f>IFERROR(VLOOKUP(W22,staff基本情報_給与予定!$A$5:$D$14,2,FALSE),"")</f>
        <v/>
      </c>
      <c r="Y22" s="119" t="str">
        <f>IFERROR(VLOOKUP(W22,staff基本情報_給与予定!$A$5:$D$15,3,FALSE),"")</f>
        <v/>
      </c>
      <c r="Z22" s="32">
        <f t="shared" si="11"/>
        <v>42420</v>
      </c>
      <c r="AA22" s="33">
        <f t="shared" si="5"/>
        <v>7</v>
      </c>
      <c r="AB22" s="184"/>
      <c r="AC22" s="104" t="str">
        <f>IFERROR(VLOOKUP(AB22,staff基本情報_給与予定!$A$5:$D$14,2,FALSE),"")</f>
        <v/>
      </c>
      <c r="AD22" s="110" t="str">
        <f>IFERROR(VLOOKUP(AB22,staff基本情報_給与予定!$A$5:$D$15,3,FALSE),"")</f>
        <v/>
      </c>
    </row>
    <row r="23" spans="1:30" ht="21.75" customHeight="1">
      <c r="A23" s="32">
        <f t="shared" si="6"/>
        <v>42421</v>
      </c>
      <c r="B23" s="33">
        <f t="shared" si="0"/>
        <v>1</v>
      </c>
      <c r="C23" s="184"/>
      <c r="D23" s="104" t="str">
        <f>IFERROR(VLOOKUP(C23,staff基本情報_給与予定!$A$5:$D$14,2,FALSE),"")</f>
        <v/>
      </c>
      <c r="E23" s="104" t="str">
        <f>IFERROR(VLOOKUP(C23,staff基本情報_給与予定!$A$5:$D$15,3,FALSE),"")</f>
        <v/>
      </c>
      <c r="F23" s="32">
        <f t="shared" si="7"/>
        <v>42421</v>
      </c>
      <c r="G23" s="33">
        <f t="shared" si="1"/>
        <v>1</v>
      </c>
      <c r="H23" s="184"/>
      <c r="I23" s="104" t="str">
        <f>IFERROR(VLOOKUP(H23,staff基本情報_給与予定!$A$5:$D$14,2,FALSE),"")</f>
        <v/>
      </c>
      <c r="J23" s="110" t="str">
        <f>IFERROR(VLOOKUP(H23,staff基本情報_給与予定!$A$5:$D$15,3,FALSE),"")</f>
        <v/>
      </c>
      <c r="K23" s="32">
        <f t="shared" si="8"/>
        <v>42421</v>
      </c>
      <c r="L23" s="33">
        <f t="shared" si="2"/>
        <v>1</v>
      </c>
      <c r="M23" s="184"/>
      <c r="N23" s="104" t="str">
        <f>IFERROR(VLOOKUP(M23,staff基本情報_給与予定!$A$5:$D$14,2,FALSE),"")</f>
        <v/>
      </c>
      <c r="O23" s="110" t="str">
        <f>IFERROR(VLOOKUP(M23,staff基本情報_給与予定!$A$5:$D$15,3,FALSE),"")</f>
        <v/>
      </c>
      <c r="P23" s="32">
        <f t="shared" si="9"/>
        <v>42421</v>
      </c>
      <c r="Q23" s="33">
        <f t="shared" si="3"/>
        <v>1</v>
      </c>
      <c r="R23" s="184"/>
      <c r="S23" s="104" t="str">
        <f>IFERROR(VLOOKUP(R23,staff基本情報_給与予定!$A$5:$D$14,2,FALSE),"")</f>
        <v/>
      </c>
      <c r="T23" s="119" t="str">
        <f>IFERROR(VLOOKUP(R23,staff基本情報_給与予定!$A$5:$D$15,3,FALSE),"")</f>
        <v/>
      </c>
      <c r="U23" s="32">
        <f t="shared" si="10"/>
        <v>42421</v>
      </c>
      <c r="V23" s="33">
        <f t="shared" si="4"/>
        <v>1</v>
      </c>
      <c r="W23" s="184"/>
      <c r="X23" s="119" t="str">
        <f>IFERROR(VLOOKUP(W23,staff基本情報_給与予定!$A$5:$D$14,2,FALSE),"")</f>
        <v/>
      </c>
      <c r="Y23" s="119" t="str">
        <f>IFERROR(VLOOKUP(W23,staff基本情報_給与予定!$A$5:$D$15,3,FALSE),"")</f>
        <v/>
      </c>
      <c r="Z23" s="32">
        <f t="shared" si="11"/>
        <v>42421</v>
      </c>
      <c r="AA23" s="33">
        <f t="shared" si="5"/>
        <v>1</v>
      </c>
      <c r="AB23" s="184"/>
      <c r="AC23" s="104" t="str">
        <f>IFERROR(VLOOKUP(AB23,staff基本情報_給与予定!$A$5:$D$14,2,FALSE),"")</f>
        <v/>
      </c>
      <c r="AD23" s="110" t="str">
        <f>IFERROR(VLOOKUP(AB23,staff基本情報_給与予定!$A$5:$D$15,3,FALSE),"")</f>
        <v/>
      </c>
    </row>
    <row r="24" spans="1:30" ht="21.75" customHeight="1">
      <c r="A24" s="32">
        <f t="shared" si="6"/>
        <v>42422</v>
      </c>
      <c r="B24" s="33">
        <f t="shared" si="0"/>
        <v>2</v>
      </c>
      <c r="C24" s="184"/>
      <c r="D24" s="104" t="str">
        <f>IFERROR(VLOOKUP(C24,staff基本情報_給与予定!$A$5:$D$14,2,FALSE),"")</f>
        <v/>
      </c>
      <c r="E24" s="104" t="str">
        <f>IFERROR(VLOOKUP(C24,staff基本情報_給与予定!$A$5:$D$15,3,FALSE),"")</f>
        <v/>
      </c>
      <c r="F24" s="32">
        <f t="shared" si="7"/>
        <v>42422</v>
      </c>
      <c r="G24" s="33">
        <f t="shared" si="1"/>
        <v>2</v>
      </c>
      <c r="H24" s="184"/>
      <c r="I24" s="104" t="str">
        <f>IFERROR(VLOOKUP(H24,staff基本情報_給与予定!$A$5:$D$14,2,FALSE),"")</f>
        <v/>
      </c>
      <c r="J24" s="110" t="str">
        <f>IFERROR(VLOOKUP(H24,staff基本情報_給与予定!$A$5:$D$15,3,FALSE),"")</f>
        <v/>
      </c>
      <c r="K24" s="32">
        <f t="shared" si="8"/>
        <v>42422</v>
      </c>
      <c r="L24" s="33">
        <f t="shared" si="2"/>
        <v>2</v>
      </c>
      <c r="M24" s="184"/>
      <c r="N24" s="104" t="str">
        <f>IFERROR(VLOOKUP(M24,staff基本情報_給与予定!$A$5:$D$14,2,FALSE),"")</f>
        <v/>
      </c>
      <c r="O24" s="110" t="str">
        <f>IFERROR(VLOOKUP(M24,staff基本情報_給与予定!$A$5:$D$15,3,FALSE),"")</f>
        <v/>
      </c>
      <c r="P24" s="32">
        <f t="shared" si="9"/>
        <v>42422</v>
      </c>
      <c r="Q24" s="33">
        <f t="shared" si="3"/>
        <v>2</v>
      </c>
      <c r="R24" s="184"/>
      <c r="S24" s="104" t="str">
        <f>IFERROR(VLOOKUP(R24,staff基本情報_給与予定!$A$5:$D$14,2,FALSE),"")</f>
        <v/>
      </c>
      <c r="T24" s="119" t="str">
        <f>IFERROR(VLOOKUP(R24,staff基本情報_給与予定!$A$5:$D$15,3,FALSE),"")</f>
        <v/>
      </c>
      <c r="U24" s="32">
        <f t="shared" si="10"/>
        <v>42422</v>
      </c>
      <c r="V24" s="33">
        <f t="shared" si="4"/>
        <v>2</v>
      </c>
      <c r="W24" s="184"/>
      <c r="X24" s="119" t="str">
        <f>IFERROR(VLOOKUP(W24,staff基本情報_給与予定!$A$5:$D$14,2,FALSE),"")</f>
        <v/>
      </c>
      <c r="Y24" s="119" t="str">
        <f>IFERROR(VLOOKUP(W24,staff基本情報_給与予定!$A$5:$D$15,3,FALSE),"")</f>
        <v/>
      </c>
      <c r="Z24" s="32">
        <f t="shared" si="11"/>
        <v>42422</v>
      </c>
      <c r="AA24" s="33">
        <f t="shared" si="5"/>
        <v>2</v>
      </c>
      <c r="AB24" s="184"/>
      <c r="AC24" s="104" t="str">
        <f>IFERROR(VLOOKUP(AB24,staff基本情報_給与予定!$A$5:$D$14,2,FALSE),"")</f>
        <v/>
      </c>
      <c r="AD24" s="110" t="str">
        <f>IFERROR(VLOOKUP(AB24,staff基本情報_給与予定!$A$5:$D$15,3,FALSE),"")</f>
        <v/>
      </c>
    </row>
    <row r="25" spans="1:30" ht="21.75" customHeight="1">
      <c r="A25" s="32">
        <f t="shared" si="6"/>
        <v>42423</v>
      </c>
      <c r="B25" s="33">
        <f t="shared" si="0"/>
        <v>3</v>
      </c>
      <c r="C25" s="184"/>
      <c r="D25" s="104" t="str">
        <f>IFERROR(VLOOKUP(C25,staff基本情報_給与予定!$A$5:$D$14,2,FALSE),"")</f>
        <v/>
      </c>
      <c r="E25" s="104" t="str">
        <f>IFERROR(VLOOKUP(C25,staff基本情報_給与予定!$A$5:$D$15,3,FALSE),"")</f>
        <v/>
      </c>
      <c r="F25" s="32">
        <f t="shared" si="7"/>
        <v>42423</v>
      </c>
      <c r="G25" s="33">
        <f t="shared" si="1"/>
        <v>3</v>
      </c>
      <c r="H25" s="184"/>
      <c r="I25" s="104" t="str">
        <f>IFERROR(VLOOKUP(H25,staff基本情報_給与予定!$A$5:$D$14,2,FALSE),"")</f>
        <v/>
      </c>
      <c r="J25" s="110" t="str">
        <f>IFERROR(VLOOKUP(H25,staff基本情報_給与予定!$A$5:$D$15,3,FALSE),"")</f>
        <v/>
      </c>
      <c r="K25" s="32">
        <f t="shared" si="8"/>
        <v>42423</v>
      </c>
      <c r="L25" s="33">
        <f t="shared" si="2"/>
        <v>3</v>
      </c>
      <c r="M25" s="184"/>
      <c r="N25" s="104" t="str">
        <f>IFERROR(VLOOKUP(M25,staff基本情報_給与予定!$A$5:$D$14,2,FALSE),"")</f>
        <v/>
      </c>
      <c r="O25" s="110" t="str">
        <f>IFERROR(VLOOKUP(M25,staff基本情報_給与予定!$A$5:$D$15,3,FALSE),"")</f>
        <v/>
      </c>
      <c r="P25" s="32">
        <f t="shared" si="9"/>
        <v>42423</v>
      </c>
      <c r="Q25" s="33">
        <f t="shared" si="3"/>
        <v>3</v>
      </c>
      <c r="R25" s="184"/>
      <c r="S25" s="104" t="str">
        <f>IFERROR(VLOOKUP(R25,staff基本情報_給与予定!$A$5:$D$14,2,FALSE),"")</f>
        <v/>
      </c>
      <c r="T25" s="119" t="str">
        <f>IFERROR(VLOOKUP(R25,staff基本情報_給与予定!$A$5:$D$15,3,FALSE),"")</f>
        <v/>
      </c>
      <c r="U25" s="32">
        <f t="shared" si="10"/>
        <v>42423</v>
      </c>
      <c r="V25" s="33">
        <f t="shared" si="4"/>
        <v>3</v>
      </c>
      <c r="W25" s="184"/>
      <c r="X25" s="119" t="str">
        <f>IFERROR(VLOOKUP(W25,staff基本情報_給与予定!$A$5:$D$14,2,FALSE),"")</f>
        <v/>
      </c>
      <c r="Y25" s="119" t="str">
        <f>IFERROR(VLOOKUP(W25,staff基本情報_給与予定!$A$5:$D$15,3,FALSE),"")</f>
        <v/>
      </c>
      <c r="Z25" s="32">
        <f t="shared" si="11"/>
        <v>42423</v>
      </c>
      <c r="AA25" s="33">
        <f t="shared" si="5"/>
        <v>3</v>
      </c>
      <c r="AB25" s="184"/>
      <c r="AC25" s="104" t="str">
        <f>IFERROR(VLOOKUP(AB25,staff基本情報_給与予定!$A$5:$D$14,2,FALSE),"")</f>
        <v/>
      </c>
      <c r="AD25" s="110" t="str">
        <f>IFERROR(VLOOKUP(AB25,staff基本情報_給与予定!$A$5:$D$15,3,FALSE),"")</f>
        <v/>
      </c>
    </row>
    <row r="26" spans="1:30" ht="21.75" customHeight="1">
      <c r="A26" s="32">
        <f t="shared" si="6"/>
        <v>42424</v>
      </c>
      <c r="B26" s="33">
        <f t="shared" si="0"/>
        <v>4</v>
      </c>
      <c r="C26" s="184"/>
      <c r="D26" s="104" t="str">
        <f>IFERROR(VLOOKUP(C26,staff基本情報_給与予定!$A$5:$D$14,2,FALSE),"")</f>
        <v/>
      </c>
      <c r="E26" s="104" t="str">
        <f>IFERROR(VLOOKUP(C26,staff基本情報_給与予定!$A$5:$D$15,3,FALSE),"")</f>
        <v/>
      </c>
      <c r="F26" s="32">
        <f t="shared" si="7"/>
        <v>42424</v>
      </c>
      <c r="G26" s="33">
        <f t="shared" si="1"/>
        <v>4</v>
      </c>
      <c r="H26" s="184"/>
      <c r="I26" s="104" t="str">
        <f>IFERROR(VLOOKUP(H26,staff基本情報_給与予定!$A$5:$D$14,2,FALSE),"")</f>
        <v/>
      </c>
      <c r="J26" s="110" t="str">
        <f>IFERROR(VLOOKUP(H26,staff基本情報_給与予定!$A$5:$D$15,3,FALSE),"")</f>
        <v/>
      </c>
      <c r="K26" s="32">
        <f t="shared" si="8"/>
        <v>42424</v>
      </c>
      <c r="L26" s="33">
        <f t="shared" si="2"/>
        <v>4</v>
      </c>
      <c r="M26" s="184"/>
      <c r="N26" s="104" t="str">
        <f>IFERROR(VLOOKUP(M26,staff基本情報_給与予定!$A$5:$D$14,2,FALSE),"")</f>
        <v/>
      </c>
      <c r="O26" s="110" t="str">
        <f>IFERROR(VLOOKUP(M26,staff基本情報_給与予定!$A$5:$D$15,3,FALSE),"")</f>
        <v/>
      </c>
      <c r="P26" s="32">
        <f t="shared" si="9"/>
        <v>42424</v>
      </c>
      <c r="Q26" s="33">
        <f t="shared" si="3"/>
        <v>4</v>
      </c>
      <c r="R26" s="184"/>
      <c r="S26" s="104" t="str">
        <f>IFERROR(VLOOKUP(R26,staff基本情報_給与予定!$A$5:$D$14,2,FALSE),"")</f>
        <v/>
      </c>
      <c r="T26" s="119" t="str">
        <f>IFERROR(VLOOKUP(R26,staff基本情報_給与予定!$A$5:$D$15,3,FALSE),"")</f>
        <v/>
      </c>
      <c r="U26" s="32">
        <f t="shared" si="10"/>
        <v>42424</v>
      </c>
      <c r="V26" s="33">
        <f t="shared" si="4"/>
        <v>4</v>
      </c>
      <c r="W26" s="184"/>
      <c r="X26" s="119" t="str">
        <f>IFERROR(VLOOKUP(W26,staff基本情報_給与予定!$A$5:$D$14,2,FALSE),"")</f>
        <v/>
      </c>
      <c r="Y26" s="119" t="str">
        <f>IFERROR(VLOOKUP(W26,staff基本情報_給与予定!$A$5:$D$15,3,FALSE),"")</f>
        <v/>
      </c>
      <c r="Z26" s="32">
        <f t="shared" si="11"/>
        <v>42424</v>
      </c>
      <c r="AA26" s="33">
        <f t="shared" si="5"/>
        <v>4</v>
      </c>
      <c r="AB26" s="184"/>
      <c r="AC26" s="104" t="str">
        <f>IFERROR(VLOOKUP(AB26,staff基本情報_給与予定!$A$5:$D$14,2,FALSE),"")</f>
        <v/>
      </c>
      <c r="AD26" s="110" t="str">
        <f>IFERROR(VLOOKUP(AB26,staff基本情報_給与予定!$A$5:$D$15,3,FALSE),"")</f>
        <v/>
      </c>
    </row>
    <row r="27" spans="1:30" ht="21.75" customHeight="1">
      <c r="A27" s="32">
        <f t="shared" ref="A27:A33" si="12">IF(A26="","",IF(MONTH(A26+1)=MONTH($M$1),A26+1,""))</f>
        <v>42425</v>
      </c>
      <c r="B27" s="33">
        <f t="shared" si="0"/>
        <v>5</v>
      </c>
      <c r="C27" s="184" t="s">
        <v>6</v>
      </c>
      <c r="D27" s="104">
        <f>IFERROR(VLOOKUP(C27,staff基本情報_給与予定!$A$5:$D$14,2,FALSE),"")</f>
        <v>0.4375</v>
      </c>
      <c r="E27" s="104">
        <f>IFERROR(VLOOKUP(C27,staff基本情報_給与予定!$A$5:$D$15,3,FALSE),"")</f>
        <v>0.875</v>
      </c>
      <c r="F27" s="32">
        <f t="shared" si="7"/>
        <v>42425</v>
      </c>
      <c r="G27" s="33">
        <f t="shared" si="1"/>
        <v>5</v>
      </c>
      <c r="H27" s="184"/>
      <c r="I27" s="104" t="str">
        <f>IFERROR(VLOOKUP(H27,staff基本情報_給与予定!$A$5:$D$14,2,FALSE),"")</f>
        <v/>
      </c>
      <c r="J27" s="110" t="str">
        <f>IFERROR(VLOOKUP(H27,staff基本情報_給与予定!$A$5:$D$15,3,FALSE),"")</f>
        <v/>
      </c>
      <c r="K27" s="32">
        <f t="shared" si="8"/>
        <v>42425</v>
      </c>
      <c r="L27" s="33">
        <f t="shared" si="2"/>
        <v>5</v>
      </c>
      <c r="M27" s="187"/>
      <c r="N27" s="115" t="str">
        <f>IFERROR(VLOOKUP(M27,staff基本情報_給与予定!$A$5:$D$14,2,FALSE),"")</f>
        <v/>
      </c>
      <c r="O27" s="116" t="str">
        <f>IFERROR(VLOOKUP(M27,staff基本情報_給与予定!$A$5:$D$15,3,FALSE),"")</f>
        <v/>
      </c>
      <c r="P27" s="32">
        <f t="shared" si="9"/>
        <v>42425</v>
      </c>
      <c r="Q27" s="33">
        <f t="shared" si="3"/>
        <v>5</v>
      </c>
      <c r="R27" s="184"/>
      <c r="S27" s="104" t="str">
        <f>IFERROR(VLOOKUP(R27,staff基本情報_給与予定!$A$5:$D$14,2,FALSE),"")</f>
        <v/>
      </c>
      <c r="T27" s="119" t="str">
        <f>IFERROR(VLOOKUP(R27,staff基本情報_給与予定!$A$5:$D$15,3,FALSE),"")</f>
        <v/>
      </c>
      <c r="U27" s="32">
        <f t="shared" si="10"/>
        <v>42425</v>
      </c>
      <c r="V27" s="33">
        <f t="shared" si="4"/>
        <v>5</v>
      </c>
      <c r="W27" s="184"/>
      <c r="X27" s="119" t="str">
        <f>IFERROR(VLOOKUP(W27,staff基本情報_給与予定!$A$5:$D$14,2,FALSE),"")</f>
        <v/>
      </c>
      <c r="Y27" s="119" t="str">
        <f>IFERROR(VLOOKUP(W27,staff基本情報_給与予定!$A$5:$D$15,3,FALSE),"")</f>
        <v/>
      </c>
      <c r="Z27" s="32">
        <f t="shared" si="11"/>
        <v>42425</v>
      </c>
      <c r="AA27" s="33">
        <f t="shared" si="5"/>
        <v>5</v>
      </c>
      <c r="AB27" s="184"/>
      <c r="AC27" s="104" t="str">
        <f>IFERROR(VLOOKUP(AB27,staff基本情報_給与予定!$A$5:$D$14,2,FALSE),"")</f>
        <v/>
      </c>
      <c r="AD27" s="110" t="str">
        <f>IFERROR(VLOOKUP(AB27,staff基本情報_給与予定!$A$5:$D$15,3,FALSE),"")</f>
        <v/>
      </c>
    </row>
    <row r="28" spans="1:30" ht="21.75" customHeight="1">
      <c r="A28" s="32">
        <f t="shared" si="12"/>
        <v>42426</v>
      </c>
      <c r="B28" s="33">
        <f t="shared" si="0"/>
        <v>6</v>
      </c>
      <c r="C28" s="184"/>
      <c r="D28" s="104" t="str">
        <f>IFERROR(VLOOKUP(C28,staff基本情報_給与予定!$A$5:$D$14,2,FALSE),"")</f>
        <v/>
      </c>
      <c r="E28" s="104" t="str">
        <f>IFERROR(VLOOKUP(C28,staff基本情報_給与予定!$A$5:$D$15,3,FALSE),"")</f>
        <v/>
      </c>
      <c r="F28" s="32">
        <f t="shared" si="7"/>
        <v>42426</v>
      </c>
      <c r="G28" s="33">
        <f t="shared" si="1"/>
        <v>6</v>
      </c>
      <c r="H28" s="185"/>
      <c r="I28" s="108" t="str">
        <f>IFERROR(VLOOKUP(H28,staff基本情報_給与予定!$A$5:$D$14,2,FALSE),"")</f>
        <v/>
      </c>
      <c r="J28" s="111" t="str">
        <f>IFERROR(VLOOKUP(H28,staff基本情報_給与予定!$A$5:$D$15,3,FALSE),"")</f>
        <v/>
      </c>
      <c r="K28" s="32">
        <f>IF(K27="","",IF(MONTH(K27+1)=MONTH($M$1),K27+1,""))</f>
        <v>42426</v>
      </c>
      <c r="L28" s="33">
        <f t="shared" si="2"/>
        <v>6</v>
      </c>
      <c r="M28" s="184"/>
      <c r="N28" s="104" t="str">
        <f>IFERROR(VLOOKUP(M28,staff基本情報_給与予定!$A$5:$D$14,2,FALSE),"")</f>
        <v/>
      </c>
      <c r="O28" s="110" t="str">
        <f>IFERROR(VLOOKUP(M28,staff基本情報_給与予定!$A$5:$D$15,3,FALSE),"")</f>
        <v/>
      </c>
      <c r="P28" s="32">
        <f t="shared" si="9"/>
        <v>42426</v>
      </c>
      <c r="Q28" s="33">
        <f t="shared" si="3"/>
        <v>6</v>
      </c>
      <c r="R28" s="184"/>
      <c r="S28" s="104" t="str">
        <f>IFERROR(VLOOKUP(R28,staff基本情報_給与予定!$A$5:$D$14,2,FALSE),"")</f>
        <v/>
      </c>
      <c r="T28" s="119" t="str">
        <f>IFERROR(VLOOKUP(R28,staff基本情報_給与予定!$A$5:$D$15,3,FALSE),"")</f>
        <v/>
      </c>
      <c r="U28" s="32">
        <f>IF(U27="","",IF(MONTH(U27+1)=MONTH($M$1),U27+1,""))</f>
        <v>42426</v>
      </c>
      <c r="V28" s="33">
        <f t="shared" si="4"/>
        <v>6</v>
      </c>
      <c r="W28" s="184"/>
      <c r="X28" s="119" t="str">
        <f>IFERROR(VLOOKUP(W28,staff基本情報_給与予定!$A$5:$D$14,2,FALSE),"")</f>
        <v/>
      </c>
      <c r="Y28" s="119" t="str">
        <f>IFERROR(VLOOKUP(W28,staff基本情報_給与予定!$A$5:$D$15,3,FALSE),"")</f>
        <v/>
      </c>
      <c r="Z28" s="32">
        <f t="shared" si="11"/>
        <v>42426</v>
      </c>
      <c r="AA28" s="33">
        <f t="shared" si="5"/>
        <v>6</v>
      </c>
      <c r="AB28" s="184"/>
      <c r="AC28" s="104" t="str">
        <f>IFERROR(VLOOKUP(AB28,staff基本情報_給与予定!$A$5:$D$14,2,FALSE),"")</f>
        <v/>
      </c>
      <c r="AD28" s="110" t="str">
        <f>IFERROR(VLOOKUP(AB28,staff基本情報_給与予定!$A$5:$D$15,3,FALSE),"")</f>
        <v/>
      </c>
    </row>
    <row r="29" spans="1:30" ht="21.75" customHeight="1">
      <c r="A29" s="32">
        <f t="shared" si="12"/>
        <v>42427</v>
      </c>
      <c r="B29" s="33">
        <f t="shared" si="0"/>
        <v>7</v>
      </c>
      <c r="C29" s="184"/>
      <c r="D29" s="104" t="str">
        <f>IFERROR(VLOOKUP(C29,staff基本情報_給与予定!$A$5:$D$14,2,FALSE),"")</f>
        <v/>
      </c>
      <c r="E29" s="104" t="str">
        <f>IFERROR(VLOOKUP(C29,staff基本情報_給与予定!$A$5:$D$15,3,FALSE),"")</f>
        <v/>
      </c>
      <c r="F29" s="32">
        <f t="shared" si="7"/>
        <v>42427</v>
      </c>
      <c r="G29" s="33">
        <f t="shared" si="1"/>
        <v>7</v>
      </c>
      <c r="H29" s="184"/>
      <c r="I29" s="104" t="str">
        <f>IFERROR(VLOOKUP(H29,staff基本情報_給与予定!$A$5:$D$14,2,FALSE),"")</f>
        <v/>
      </c>
      <c r="J29" s="110" t="str">
        <f>IFERROR(VLOOKUP(H29,staff基本情報_給与予定!$A$5:$D$15,3,FALSE),"")</f>
        <v/>
      </c>
      <c r="K29" s="32">
        <f t="shared" ref="K29:K33" si="13">IF(K28="","",IF(MONTH(K28+1)=MONTH($M$1),K28+1,""))</f>
        <v>42427</v>
      </c>
      <c r="L29" s="33">
        <f t="shared" si="2"/>
        <v>7</v>
      </c>
      <c r="M29" s="184"/>
      <c r="N29" s="104" t="str">
        <f>IFERROR(VLOOKUP(M29,staff基本情報_給与予定!$A$5:$D$14,2,FALSE),"")</f>
        <v/>
      </c>
      <c r="O29" s="110" t="str">
        <f>IFERROR(VLOOKUP(M29,staff基本情報_給与予定!$A$5:$D$15,3,FALSE),"")</f>
        <v/>
      </c>
      <c r="P29" s="32">
        <f t="shared" si="9"/>
        <v>42427</v>
      </c>
      <c r="Q29" s="33">
        <f t="shared" si="3"/>
        <v>7</v>
      </c>
      <c r="R29" s="184"/>
      <c r="S29" s="104" t="str">
        <f>IFERROR(VLOOKUP(R29,staff基本情報_給与予定!$A$5:$D$14,2,FALSE),"")</f>
        <v/>
      </c>
      <c r="T29" s="119" t="str">
        <f>IFERROR(VLOOKUP(R29,staff基本情報_給与予定!$A$5:$D$15,3,FALSE),"")</f>
        <v/>
      </c>
      <c r="U29" s="32">
        <f t="shared" ref="U29:U33" si="14">IF(U28="","",IF(MONTH(U28+1)=MONTH($M$1),U28+1,""))</f>
        <v>42427</v>
      </c>
      <c r="V29" s="33">
        <f t="shared" si="4"/>
        <v>7</v>
      </c>
      <c r="W29" s="184"/>
      <c r="X29" s="119" t="str">
        <f>IFERROR(VLOOKUP(W29,staff基本情報_給与予定!$A$5:$D$14,2,FALSE),"")</f>
        <v/>
      </c>
      <c r="Y29" s="119" t="str">
        <f>IFERROR(VLOOKUP(W29,staff基本情報_給与予定!$A$5:$D$15,3,FALSE),"")</f>
        <v/>
      </c>
      <c r="Z29" s="32">
        <f t="shared" si="11"/>
        <v>42427</v>
      </c>
      <c r="AA29" s="33">
        <f t="shared" si="5"/>
        <v>7</v>
      </c>
      <c r="AB29" s="184"/>
      <c r="AC29" s="104" t="str">
        <f>IFERROR(VLOOKUP(AB29,staff基本情報_給与予定!$A$5:$D$14,2,FALSE),"")</f>
        <v/>
      </c>
      <c r="AD29" s="110" t="str">
        <f>IFERROR(VLOOKUP(AB29,staff基本情報_給与予定!$A$5:$D$15,3,FALSE),"")</f>
        <v/>
      </c>
    </row>
    <row r="30" spans="1:30" ht="21.75" customHeight="1">
      <c r="A30" s="32">
        <f t="shared" si="12"/>
        <v>42428</v>
      </c>
      <c r="B30" s="33">
        <f t="shared" si="0"/>
        <v>1</v>
      </c>
      <c r="C30" s="184" t="s">
        <v>30</v>
      </c>
      <c r="D30" s="104">
        <f>IFERROR(VLOOKUP(C30,staff基本情報_給与予定!$A$5:$D$14,2,FALSE),"")</f>
        <v>0.47916666666666669</v>
      </c>
      <c r="E30" s="104">
        <f>IFERROR(VLOOKUP(C30,staff基本情報_給与予定!$A$5:$D$15,3,FALSE),"")</f>
        <v>0.70833333333333337</v>
      </c>
      <c r="F30" s="32">
        <f t="shared" si="7"/>
        <v>42428</v>
      </c>
      <c r="G30" s="33">
        <f t="shared" si="1"/>
        <v>1</v>
      </c>
      <c r="H30" s="184"/>
      <c r="I30" s="104" t="str">
        <f>IFERROR(VLOOKUP(H30,staff基本情報_給与予定!$A$5:$D$14,2,FALSE),"")</f>
        <v/>
      </c>
      <c r="J30" s="110" t="str">
        <f>IFERROR(VLOOKUP(H30,staff基本情報_給与予定!$A$5:$D$15,3,FALSE),"")</f>
        <v/>
      </c>
      <c r="K30" s="32">
        <f t="shared" si="13"/>
        <v>42428</v>
      </c>
      <c r="L30" s="33">
        <f t="shared" si="2"/>
        <v>1</v>
      </c>
      <c r="M30" s="184"/>
      <c r="N30" s="104" t="str">
        <f>IFERROR(VLOOKUP(M30,staff基本情報_給与予定!$A$5:$D$14,2,FALSE),"")</f>
        <v/>
      </c>
      <c r="O30" s="110" t="str">
        <f>IFERROR(VLOOKUP(M30,staff基本情報_給与予定!$A$5:$D$15,3,FALSE),"")</f>
        <v/>
      </c>
      <c r="P30" s="32">
        <f t="shared" si="9"/>
        <v>42428</v>
      </c>
      <c r="Q30" s="33">
        <f t="shared" si="3"/>
        <v>1</v>
      </c>
      <c r="R30" s="184"/>
      <c r="S30" s="104" t="str">
        <f>IFERROR(VLOOKUP(R30,staff基本情報_給与予定!$A$5:$D$14,2,FALSE),"")</f>
        <v/>
      </c>
      <c r="T30" s="119" t="str">
        <f>IFERROR(VLOOKUP(R30,staff基本情報_給与予定!$A$5:$D$15,3,FALSE),"")</f>
        <v/>
      </c>
      <c r="U30" s="32">
        <f t="shared" si="14"/>
        <v>42428</v>
      </c>
      <c r="V30" s="33">
        <f t="shared" si="4"/>
        <v>1</v>
      </c>
      <c r="W30" s="184"/>
      <c r="X30" s="119" t="str">
        <f>IFERROR(VLOOKUP(W30,staff基本情報_給与予定!$A$5:$D$14,2,FALSE),"")</f>
        <v/>
      </c>
      <c r="Y30" s="119" t="str">
        <f>IFERROR(VLOOKUP(W30,staff基本情報_給与予定!$A$5:$D$15,3,FALSE),"")</f>
        <v/>
      </c>
      <c r="Z30" s="32">
        <f t="shared" si="11"/>
        <v>42428</v>
      </c>
      <c r="AA30" s="33">
        <f t="shared" si="5"/>
        <v>1</v>
      </c>
      <c r="AB30" s="184"/>
      <c r="AC30" s="104" t="str">
        <f>IFERROR(VLOOKUP(AB30,staff基本情報_給与予定!$A$5:$D$14,2,FALSE),"")</f>
        <v/>
      </c>
      <c r="AD30" s="110" t="str">
        <f>IFERROR(VLOOKUP(AB30,staff基本情報_給与予定!$A$5:$D$15,3,FALSE),"")</f>
        <v/>
      </c>
    </row>
    <row r="31" spans="1:30" ht="21.75" customHeight="1">
      <c r="A31" s="32">
        <f t="shared" si="12"/>
        <v>42429</v>
      </c>
      <c r="B31" s="33">
        <f t="shared" si="0"/>
        <v>2</v>
      </c>
      <c r="C31" s="184" t="s">
        <v>18</v>
      </c>
      <c r="D31" s="104" t="str">
        <f>IFERROR(VLOOKUP(C31,staff基本情報_給与予定!$A$5:$D$14,2,FALSE),"")</f>
        <v/>
      </c>
      <c r="E31" s="104">
        <f>IFERROR(VLOOKUP(C31,staff基本情報_給与予定!$A$5:$D$15,3,FALSE),"")</f>
        <v>0</v>
      </c>
      <c r="F31" s="32">
        <f t="shared" si="7"/>
        <v>42429</v>
      </c>
      <c r="G31" s="33">
        <f t="shared" si="1"/>
        <v>2</v>
      </c>
      <c r="H31" s="184"/>
      <c r="I31" s="104" t="str">
        <f>IFERROR(VLOOKUP(H31,staff基本情報_給与予定!$A$5:$D$14,2,FALSE),"")</f>
        <v/>
      </c>
      <c r="J31" s="110" t="str">
        <f>IFERROR(VLOOKUP(H31,staff基本情報_給与予定!$A$5:$D$15,3,FALSE),"")</f>
        <v/>
      </c>
      <c r="K31" s="32">
        <f t="shared" si="13"/>
        <v>42429</v>
      </c>
      <c r="L31" s="33">
        <f t="shared" si="2"/>
        <v>2</v>
      </c>
      <c r="M31" s="184"/>
      <c r="N31" s="104" t="str">
        <f>IFERROR(VLOOKUP(M31,staff基本情報_給与予定!$A$5:$D$14,2,FALSE),"")</f>
        <v/>
      </c>
      <c r="O31" s="110" t="str">
        <f>IFERROR(VLOOKUP(M31,staff基本情報_給与予定!$A$5:$D$15,3,FALSE),"")</f>
        <v/>
      </c>
      <c r="P31" s="32">
        <f t="shared" si="9"/>
        <v>42429</v>
      </c>
      <c r="Q31" s="33">
        <f t="shared" si="3"/>
        <v>2</v>
      </c>
      <c r="R31" s="184"/>
      <c r="S31" s="104" t="str">
        <f>IFERROR(VLOOKUP(R31,staff基本情報_給与予定!$A$5:$D$14,2,FALSE),"")</f>
        <v/>
      </c>
      <c r="T31" s="119" t="str">
        <f>IFERROR(VLOOKUP(R31,staff基本情報_給与予定!$A$5:$D$15,3,FALSE),"")</f>
        <v/>
      </c>
      <c r="U31" s="32">
        <f t="shared" si="14"/>
        <v>42429</v>
      </c>
      <c r="V31" s="33">
        <f t="shared" si="4"/>
        <v>2</v>
      </c>
      <c r="W31" s="184"/>
      <c r="X31" s="119" t="str">
        <f>IFERROR(VLOOKUP(W31,staff基本情報_給与予定!$A$5:$D$14,2,FALSE),"")</f>
        <v/>
      </c>
      <c r="Y31" s="119" t="str">
        <f>IFERROR(VLOOKUP(W31,staff基本情報_給与予定!$A$5:$D$15,3,FALSE),"")</f>
        <v/>
      </c>
      <c r="Z31" s="32">
        <f t="shared" si="11"/>
        <v>42429</v>
      </c>
      <c r="AA31" s="33">
        <f t="shared" si="5"/>
        <v>2</v>
      </c>
      <c r="AB31" s="184"/>
      <c r="AC31" s="104" t="str">
        <f>IFERROR(VLOOKUP(AB31,staff基本情報_給与予定!$A$5:$D$14,2,FALSE),"")</f>
        <v/>
      </c>
      <c r="AD31" s="110" t="str">
        <f>IFERROR(VLOOKUP(AB31,staff基本情報_給与予定!$A$5:$D$15,3,FALSE),"")</f>
        <v/>
      </c>
    </row>
    <row r="32" spans="1:30" ht="21.75" customHeight="1">
      <c r="A32" s="32" t="str">
        <f t="shared" si="12"/>
        <v/>
      </c>
      <c r="B32" s="33" t="str">
        <f t="shared" si="0"/>
        <v/>
      </c>
      <c r="C32" s="184"/>
      <c r="D32" s="104" t="str">
        <f>IFERROR(VLOOKUP(C32,staff基本情報_給与予定!$A$5:$D$14,2,FALSE),"")</f>
        <v/>
      </c>
      <c r="E32" s="104" t="str">
        <f>IFERROR(VLOOKUP(C32,staff基本情報_給与予定!$A$5:$D$15,3,FALSE),"")</f>
        <v/>
      </c>
      <c r="F32" s="32">
        <f t="shared" si="7"/>
        <v>42430</v>
      </c>
      <c r="G32" s="33">
        <f t="shared" si="1"/>
        <v>3</v>
      </c>
      <c r="H32" s="184"/>
      <c r="I32" s="104" t="str">
        <f>IFERROR(VLOOKUP(H32,staff基本情報_給与予定!$A$5:$D$14,2,FALSE),"")</f>
        <v/>
      </c>
      <c r="J32" s="110" t="str">
        <f>IFERROR(VLOOKUP(H32,staff基本情報_給与予定!$A$5:$D$15,3,FALSE),"")</f>
        <v/>
      </c>
      <c r="K32" s="32" t="str">
        <f t="shared" si="13"/>
        <v/>
      </c>
      <c r="L32" s="33" t="str">
        <f t="shared" si="2"/>
        <v/>
      </c>
      <c r="M32" s="184"/>
      <c r="N32" s="104" t="str">
        <f>IFERROR(VLOOKUP(M32,staff基本情報_給与予定!$A$5:$D$14,2,FALSE),"")</f>
        <v/>
      </c>
      <c r="O32" s="110" t="str">
        <f>IFERROR(VLOOKUP(M32,staff基本情報_給与予定!$A$5:$D$15,3,FALSE),"")</f>
        <v/>
      </c>
      <c r="P32" s="32">
        <f t="shared" si="9"/>
        <v>42430</v>
      </c>
      <c r="Q32" s="33">
        <f t="shared" si="3"/>
        <v>3</v>
      </c>
      <c r="R32" s="184"/>
      <c r="S32" s="104" t="str">
        <f>IFERROR(VLOOKUP(R32,staff基本情報_給与予定!$A$5:$D$14,2,FALSE),"")</f>
        <v/>
      </c>
      <c r="T32" s="119" t="str">
        <f>IFERROR(VLOOKUP(R32,staff基本情報_給与予定!$A$5:$D$15,3,FALSE),"")</f>
        <v/>
      </c>
      <c r="U32" s="32" t="str">
        <f t="shared" si="14"/>
        <v/>
      </c>
      <c r="V32" s="33" t="str">
        <f t="shared" si="4"/>
        <v/>
      </c>
      <c r="W32" s="184"/>
      <c r="X32" s="119" t="str">
        <f>IFERROR(VLOOKUP(W32,staff基本情報_給与予定!$A$5:$D$14,2,FALSE),"")</f>
        <v/>
      </c>
      <c r="Y32" s="119" t="str">
        <f>IFERROR(VLOOKUP(W32,staff基本情報_給与予定!$A$5:$D$15,3,FALSE),"")</f>
        <v/>
      </c>
      <c r="Z32" s="32">
        <f t="shared" si="11"/>
        <v>42430</v>
      </c>
      <c r="AA32" s="33">
        <f t="shared" si="5"/>
        <v>3</v>
      </c>
      <c r="AB32" s="184"/>
      <c r="AC32" s="104" t="str">
        <f>IFERROR(VLOOKUP(AB32,staff基本情報_給与予定!$A$5:$D$14,2,FALSE),"")</f>
        <v/>
      </c>
      <c r="AD32" s="110" t="str">
        <f>IFERROR(VLOOKUP(AB32,staff基本情報_給与予定!$A$5:$D$15,3,FALSE),"")</f>
        <v/>
      </c>
    </row>
    <row r="33" spans="1:30" ht="21.75" customHeight="1">
      <c r="A33" s="32" t="str">
        <f t="shared" si="12"/>
        <v/>
      </c>
      <c r="B33" s="33" t="str">
        <f t="shared" ref="B33" si="15">IF(A33="","",A33)</f>
        <v/>
      </c>
      <c r="C33" s="184"/>
      <c r="D33" s="104" t="str">
        <f>IFERROR(VLOOKUP(C33,staff基本情報_給与予定!$A$5:$D$14,2,FALSE),"")</f>
        <v/>
      </c>
      <c r="E33" s="121" t="str">
        <f>IFERROR(VLOOKUP(C33,staff基本情報_給与予定!$A$5:$D$15,3,FALSE),"")</f>
        <v/>
      </c>
      <c r="F33" s="32">
        <f t="shared" si="7"/>
        <v>42431</v>
      </c>
      <c r="G33" s="33">
        <f t="shared" ref="G33" si="16">IF(F33="","",F33)</f>
        <v>42431</v>
      </c>
      <c r="H33" s="186"/>
      <c r="I33" s="109" t="str">
        <f>IFERROR(VLOOKUP(H33,staff基本情報_給与予定!$A$5:$D$14,2,FALSE),"")</f>
        <v/>
      </c>
      <c r="J33" s="112" t="str">
        <f>IFERROR(VLOOKUP(H33,staff基本情報_給与予定!$A$5:$D$15,3,FALSE),"")</f>
        <v/>
      </c>
      <c r="K33" s="32" t="str">
        <f t="shared" si="13"/>
        <v/>
      </c>
      <c r="L33" s="33" t="str">
        <f t="shared" ref="L33" si="17">IF(K33="","",K33)</f>
        <v/>
      </c>
      <c r="M33" s="186"/>
      <c r="N33" s="109" t="str">
        <f>IFERROR(VLOOKUP(M33,staff基本情報_給与予定!$A$5:$D$14,2,FALSE),"")</f>
        <v/>
      </c>
      <c r="O33" s="112" t="str">
        <f>IFERROR(VLOOKUP(M33,staff基本情報_給与予定!$A$5:$D$15,3,FALSE),"")</f>
        <v/>
      </c>
      <c r="P33" s="32">
        <f t="shared" si="9"/>
        <v>42431</v>
      </c>
      <c r="Q33" s="33">
        <f t="shared" ref="Q33" si="18">IF(P33="","",P33)</f>
        <v>42431</v>
      </c>
      <c r="R33" s="186"/>
      <c r="S33" s="109" t="str">
        <f>IFERROR(VLOOKUP(R33,staff基本情報_給与予定!$A$5:$D$14,2,FALSE),"")</f>
        <v/>
      </c>
      <c r="T33" s="120" t="str">
        <f>IFERROR(VLOOKUP(R33,staff基本情報_給与予定!$A$5:$D$15,3,FALSE),"")</f>
        <v/>
      </c>
      <c r="U33" s="15" t="str">
        <f t="shared" si="14"/>
        <v/>
      </c>
      <c r="V33" s="129" t="str">
        <f t="shared" ref="V33" si="19">IF(U33="","",U33)</f>
        <v/>
      </c>
      <c r="W33" s="186"/>
      <c r="X33" s="120" t="str">
        <f>IFERROR(VLOOKUP(W33,staff基本情報_給与予定!$A$5:$D$14,2,FALSE),"")</f>
        <v/>
      </c>
      <c r="Y33" s="112" t="str">
        <f>IFERROR(VLOOKUP(W33,staff基本情報_給与予定!$A$5:$D$15,3,FALSE),"")</f>
        <v/>
      </c>
      <c r="Z33" s="32">
        <f t="shared" si="11"/>
        <v>42431</v>
      </c>
      <c r="AA33" s="129">
        <f t="shared" ref="AA33" si="20">IF(Z33="","",Z33)</f>
        <v>42431</v>
      </c>
      <c r="AB33" s="189"/>
      <c r="AC33" s="109" t="str">
        <f>IFERROR(VLOOKUP(AB33,staff基本情報_給与予定!$A$5:$D$14,2,FALSE),"")</f>
        <v/>
      </c>
      <c r="AD33" s="112" t="str">
        <f>IFERROR(VLOOKUP(AB33,staff基本情報_給与予定!$A$5:$D$15,3,FALSE),"")</f>
        <v/>
      </c>
    </row>
    <row r="34" spans="1:30" ht="27" customHeight="1">
      <c r="A34" s="133" t="s">
        <v>70</v>
      </c>
      <c r="B34" s="134"/>
      <c r="C34" s="125"/>
      <c r="D34" s="223">
        <f>SUM(D36:D45)</f>
        <v>57.5</v>
      </c>
      <c r="E34" s="224"/>
      <c r="F34" s="135"/>
      <c r="G34" s="135"/>
      <c r="H34" s="127"/>
      <c r="I34" s="223">
        <f>SUM(I36:I45)</f>
        <v>0</v>
      </c>
      <c r="J34" s="224"/>
      <c r="K34" s="133" t="s">
        <v>70</v>
      </c>
      <c r="L34" s="126"/>
      <c r="M34" s="125"/>
      <c r="N34" s="223">
        <f>SUM(N36:N45)</f>
        <v>0</v>
      </c>
      <c r="O34" s="224"/>
      <c r="P34" s="135"/>
      <c r="Q34" s="135"/>
      <c r="R34" s="128"/>
      <c r="S34" s="223">
        <f>SUM(S36:S45)</f>
        <v>0</v>
      </c>
      <c r="T34" s="224"/>
      <c r="U34" s="133" t="s">
        <v>70</v>
      </c>
      <c r="V34" s="126"/>
      <c r="W34" s="131"/>
      <c r="X34" s="223">
        <f>SUM(X36:X45)</f>
        <v>0</v>
      </c>
      <c r="Y34" s="224"/>
      <c r="Z34" s="135"/>
      <c r="AA34" s="135"/>
      <c r="AB34" s="130"/>
      <c r="AC34" s="223">
        <f>SUM(AC36:AC45)</f>
        <v>0</v>
      </c>
      <c r="AD34" s="224"/>
    </row>
    <row r="35" spans="1:30" ht="27" customHeight="1">
      <c r="A35" s="133" t="s">
        <v>75</v>
      </c>
      <c r="B35" s="134"/>
      <c r="C35" s="122">
        <f>SUM(C36:C45)</f>
        <v>7</v>
      </c>
      <c r="D35" s="141"/>
      <c r="E35" s="141"/>
      <c r="F35" s="141"/>
      <c r="G35" s="141"/>
      <c r="H35" s="122">
        <f>SUM(H36:H45)</f>
        <v>0</v>
      </c>
      <c r="I35" s="141"/>
      <c r="J35" s="141"/>
      <c r="K35" s="133" t="s">
        <v>75</v>
      </c>
      <c r="L35" s="30"/>
      <c r="M35" s="122">
        <f>SUM(M36:M45)</f>
        <v>0</v>
      </c>
      <c r="N35" s="141"/>
      <c r="O35" s="141"/>
      <c r="P35" s="141"/>
      <c r="Q35" s="141"/>
      <c r="R35" s="122">
        <f>SUM(R36:R45)</f>
        <v>0</v>
      </c>
      <c r="S35" s="141"/>
      <c r="T35" s="141"/>
      <c r="U35" s="133" t="s">
        <v>75</v>
      </c>
      <c r="V35" s="30"/>
      <c r="W35" s="122">
        <f>SUM(W36:W45)</f>
        <v>0</v>
      </c>
      <c r="X35" s="141"/>
      <c r="Y35" s="141"/>
      <c r="Z35" s="141"/>
      <c r="AA35" s="141"/>
      <c r="AB35" s="122">
        <f>SUM(AB36:AB45)</f>
        <v>0</v>
      </c>
      <c r="AC35" s="141"/>
      <c r="AD35" s="141"/>
    </row>
    <row r="36" spans="1:30" ht="19.5" customHeight="1">
      <c r="A36" s="132" t="s">
        <v>4</v>
      </c>
      <c r="B36" s="96"/>
      <c r="C36" s="124">
        <f>COUNTIF($C$3:$C$33,A36)</f>
        <v>2</v>
      </c>
      <c r="D36" s="124">
        <f>C36*staff基本情報_給与予定!$E5</f>
        <v>17</v>
      </c>
      <c r="E36" s="30"/>
      <c r="F36" s="30"/>
      <c r="G36" s="30"/>
      <c r="H36" s="124">
        <f>COUNTIF($H$3:$H$33,A36)</f>
        <v>0</v>
      </c>
      <c r="I36" s="123">
        <f>H36*staff基本情報_給与予定!$E5</f>
        <v>0</v>
      </c>
      <c r="J36" s="30"/>
      <c r="K36" s="10" t="s">
        <v>4</v>
      </c>
      <c r="L36" s="30"/>
      <c r="M36" s="124">
        <f>COUNTIF($M$3:$M$33,K36)</f>
        <v>0</v>
      </c>
      <c r="N36" s="123">
        <f>M36*staff基本情報_給与予定!$E5</f>
        <v>0</v>
      </c>
      <c r="O36" s="30"/>
      <c r="P36" s="30"/>
      <c r="Q36" s="30"/>
      <c r="R36" s="124">
        <f>COUNTIF($R$3:$R$33,K36)</f>
        <v>0</v>
      </c>
      <c r="S36" s="123">
        <f>R36*staff基本情報_給与予定!$E5</f>
        <v>0</v>
      </c>
      <c r="T36" s="97"/>
      <c r="U36" s="10" t="s">
        <v>4</v>
      </c>
      <c r="V36" s="30"/>
      <c r="W36" s="124">
        <f>COUNTIF($W$3:$W$33,U36)</f>
        <v>0</v>
      </c>
      <c r="X36" s="123">
        <f>W36*staff基本情報_給与予定!$E5</f>
        <v>0</v>
      </c>
      <c r="Y36" s="35"/>
      <c r="Z36" s="113"/>
      <c r="AA36" s="113"/>
      <c r="AB36" s="124">
        <f>COUNTIF($AB$3:$AB$33,U36)</f>
        <v>0</v>
      </c>
      <c r="AC36" s="123">
        <f>AB36*staff基本情報_給与予定!$E5</f>
        <v>0</v>
      </c>
      <c r="AD36" s="98"/>
    </row>
    <row r="37" spans="1:30" ht="19.5" customHeight="1">
      <c r="A37" s="11" t="s">
        <v>5</v>
      </c>
      <c r="B37" s="96"/>
      <c r="C37" s="123">
        <f t="shared" ref="C37:C45" si="21">COUNTIF($C$3:$C$33,A37)</f>
        <v>1</v>
      </c>
      <c r="D37" s="123">
        <f>C37*staff基本情報_給与予定!$E6</f>
        <v>8.5</v>
      </c>
      <c r="E37" s="30"/>
      <c r="F37" s="30"/>
      <c r="G37" s="30"/>
      <c r="H37" s="123">
        <f t="shared" ref="H37:H45" si="22">COUNTIF($H$3:$H$33,A37)</f>
        <v>0</v>
      </c>
      <c r="I37" s="123">
        <f>H37*staff基本情報_給与予定!$E6</f>
        <v>0</v>
      </c>
      <c r="J37" s="30"/>
      <c r="K37" s="11" t="s">
        <v>5</v>
      </c>
      <c r="L37" s="30"/>
      <c r="M37" s="123">
        <f t="shared" ref="M37:M45" si="23">COUNTIF($M$3:$M$33,K37)</f>
        <v>0</v>
      </c>
      <c r="N37" s="123">
        <f>M37*staff基本情報_給与予定!$E6</f>
        <v>0</v>
      </c>
      <c r="O37" s="30"/>
      <c r="P37" s="30"/>
      <c r="Q37" s="30"/>
      <c r="R37" s="123">
        <f t="shared" ref="R37:R45" si="24">COUNTIF($R$3:$R$33,K37)</f>
        <v>0</v>
      </c>
      <c r="S37" s="123">
        <f>R37*staff基本情報_給与予定!$E6</f>
        <v>0</v>
      </c>
      <c r="T37" s="97"/>
      <c r="U37" s="11" t="s">
        <v>5</v>
      </c>
      <c r="V37" s="30"/>
      <c r="W37" s="123">
        <f t="shared" ref="W37:W45" si="25">COUNTIF($W$3:$W$33,U37)</f>
        <v>0</v>
      </c>
      <c r="X37" s="123">
        <f>W37*staff基本情報_給与予定!$E6</f>
        <v>0</v>
      </c>
      <c r="Y37" s="35"/>
      <c r="Z37" s="113"/>
      <c r="AA37" s="113"/>
      <c r="AB37" s="123">
        <f t="shared" ref="AB37:AB45" si="26">COUNTIF($AB$3:$AB$33,U37)</f>
        <v>0</v>
      </c>
      <c r="AC37" s="123">
        <f>AB37*staff基本情報_給与予定!$E6</f>
        <v>0</v>
      </c>
      <c r="AD37" s="98"/>
    </row>
    <row r="38" spans="1:30" ht="19.5" customHeight="1">
      <c r="A38" s="12" t="s">
        <v>6</v>
      </c>
      <c r="B38" s="96"/>
      <c r="C38" s="123">
        <f t="shared" si="21"/>
        <v>1</v>
      </c>
      <c r="D38" s="123">
        <f>C38*staff基本情報_給与予定!$E7</f>
        <v>9.5</v>
      </c>
      <c r="E38" s="30"/>
      <c r="F38" s="30"/>
      <c r="G38" s="30"/>
      <c r="H38" s="123">
        <f t="shared" si="22"/>
        <v>0</v>
      </c>
      <c r="I38" s="123">
        <f>H38*staff基本情報_給与予定!$E7</f>
        <v>0</v>
      </c>
      <c r="J38" s="30"/>
      <c r="K38" s="12" t="s">
        <v>6</v>
      </c>
      <c r="L38" s="30"/>
      <c r="M38" s="123">
        <f t="shared" si="23"/>
        <v>0</v>
      </c>
      <c r="N38" s="123">
        <f>M38*staff基本情報_給与予定!$E7</f>
        <v>0</v>
      </c>
      <c r="O38" s="30"/>
      <c r="P38" s="30"/>
      <c r="Q38" s="30"/>
      <c r="R38" s="123">
        <f t="shared" si="24"/>
        <v>0</v>
      </c>
      <c r="S38" s="123">
        <f>R38*staff基本情報_給与予定!$E7</f>
        <v>0</v>
      </c>
      <c r="T38" s="97"/>
      <c r="U38" s="12" t="s">
        <v>6</v>
      </c>
      <c r="V38" s="30"/>
      <c r="W38" s="123">
        <f t="shared" si="25"/>
        <v>0</v>
      </c>
      <c r="X38" s="123">
        <f>W38*staff基本情報_給与予定!$E7</f>
        <v>0</v>
      </c>
      <c r="Y38" s="35"/>
      <c r="Z38" s="113"/>
      <c r="AA38" s="113"/>
      <c r="AB38" s="123">
        <f t="shared" si="26"/>
        <v>0</v>
      </c>
      <c r="AC38" s="123">
        <f>AB38*staff基本情報_給与予定!$E7</f>
        <v>0</v>
      </c>
      <c r="AD38" s="98"/>
    </row>
    <row r="39" spans="1:30" ht="19.5" customHeight="1">
      <c r="A39" s="13" t="s">
        <v>7</v>
      </c>
      <c r="B39" s="96"/>
      <c r="C39" s="123">
        <f t="shared" si="21"/>
        <v>0</v>
      </c>
      <c r="D39" s="123">
        <f>C39*staff基本情報_給与予定!$E8</f>
        <v>0</v>
      </c>
      <c r="E39" s="30"/>
      <c r="F39" s="30"/>
      <c r="G39" s="30"/>
      <c r="H39" s="123">
        <f t="shared" si="22"/>
        <v>0</v>
      </c>
      <c r="I39" s="123">
        <f>H39*staff基本情報_給与予定!$E8</f>
        <v>0</v>
      </c>
      <c r="J39" s="30"/>
      <c r="K39" s="13" t="s">
        <v>7</v>
      </c>
      <c r="L39" s="30"/>
      <c r="M39" s="123">
        <f t="shared" si="23"/>
        <v>0</v>
      </c>
      <c r="N39" s="123">
        <f>M39*staff基本情報_給与予定!$E8</f>
        <v>0</v>
      </c>
      <c r="O39" s="30"/>
      <c r="P39" s="30"/>
      <c r="Q39" s="30"/>
      <c r="R39" s="123">
        <f t="shared" si="24"/>
        <v>0</v>
      </c>
      <c r="S39" s="123">
        <f>R39*staff基本情報_給与予定!$E8</f>
        <v>0</v>
      </c>
      <c r="T39" s="97"/>
      <c r="U39" s="13" t="s">
        <v>7</v>
      </c>
      <c r="V39" s="30"/>
      <c r="W39" s="123">
        <f t="shared" si="25"/>
        <v>0</v>
      </c>
      <c r="X39" s="123">
        <f>W39*staff基本情報_給与予定!$E8</f>
        <v>0</v>
      </c>
      <c r="Y39" s="35"/>
      <c r="Z39" s="113"/>
      <c r="AA39" s="113"/>
      <c r="AB39" s="123">
        <f t="shared" si="26"/>
        <v>0</v>
      </c>
      <c r="AC39" s="123">
        <f>AB39*staff基本情報_給与予定!$E8</f>
        <v>0</v>
      </c>
      <c r="AD39" s="98"/>
    </row>
    <row r="40" spans="1:30" ht="19.5" customHeight="1">
      <c r="A40" s="8" t="s">
        <v>8</v>
      </c>
      <c r="B40" s="96"/>
      <c r="C40" s="123">
        <f t="shared" si="21"/>
        <v>0</v>
      </c>
      <c r="D40" s="123">
        <f>C40*staff基本情報_給与予定!$E9</f>
        <v>0</v>
      </c>
      <c r="E40" s="30"/>
      <c r="F40" s="30"/>
      <c r="G40" s="30"/>
      <c r="H40" s="123">
        <f t="shared" si="22"/>
        <v>0</v>
      </c>
      <c r="I40" s="123">
        <f>H40*staff基本情報_給与予定!$E9</f>
        <v>0</v>
      </c>
      <c r="J40" s="30"/>
      <c r="K40" s="8" t="s">
        <v>8</v>
      </c>
      <c r="L40" s="30"/>
      <c r="M40" s="123">
        <f t="shared" si="23"/>
        <v>0</v>
      </c>
      <c r="N40" s="123">
        <f>M40*staff基本情報_給与予定!$E9</f>
        <v>0</v>
      </c>
      <c r="O40" s="30"/>
      <c r="P40" s="30"/>
      <c r="Q40" s="30"/>
      <c r="R40" s="123">
        <f t="shared" si="24"/>
        <v>0</v>
      </c>
      <c r="S40" s="123">
        <f>R40*staff基本情報_給与予定!$E9</f>
        <v>0</v>
      </c>
      <c r="T40" s="97"/>
      <c r="U40" s="8" t="s">
        <v>8</v>
      </c>
      <c r="V40" s="30"/>
      <c r="W40" s="123">
        <f t="shared" si="25"/>
        <v>0</v>
      </c>
      <c r="X40" s="123">
        <f>W40*staff基本情報_給与予定!$E9</f>
        <v>0</v>
      </c>
      <c r="Y40" s="35"/>
      <c r="Z40" s="113"/>
      <c r="AA40" s="113"/>
      <c r="AB40" s="123">
        <f t="shared" si="26"/>
        <v>0</v>
      </c>
      <c r="AC40" s="123">
        <f>AB40*staff基本情報_給与予定!$E9</f>
        <v>0</v>
      </c>
      <c r="AD40" s="98"/>
    </row>
    <row r="41" spans="1:30" ht="19.5" customHeight="1">
      <c r="A41" s="31" t="s">
        <v>29</v>
      </c>
      <c r="B41" s="96"/>
      <c r="C41" s="123">
        <f t="shared" si="21"/>
        <v>0</v>
      </c>
      <c r="D41" s="123">
        <f>C41*staff基本情報_給与予定!$E10</f>
        <v>0</v>
      </c>
      <c r="E41" s="30"/>
      <c r="F41" s="30"/>
      <c r="G41" s="30"/>
      <c r="H41" s="123">
        <f t="shared" si="22"/>
        <v>0</v>
      </c>
      <c r="I41" s="123">
        <f>H41*staff基本情報_給与予定!$E10</f>
        <v>0</v>
      </c>
      <c r="J41" s="30"/>
      <c r="K41" s="31" t="s">
        <v>29</v>
      </c>
      <c r="L41" s="30"/>
      <c r="M41" s="123">
        <f t="shared" si="23"/>
        <v>0</v>
      </c>
      <c r="N41" s="123">
        <f>M41*staff基本情報_給与予定!$E10</f>
        <v>0</v>
      </c>
      <c r="O41" s="30"/>
      <c r="P41" s="30"/>
      <c r="Q41" s="30"/>
      <c r="R41" s="123">
        <f t="shared" si="24"/>
        <v>0</v>
      </c>
      <c r="S41" s="123">
        <f>R41*staff基本情報_給与予定!$E10</f>
        <v>0</v>
      </c>
      <c r="T41" s="97"/>
      <c r="U41" s="31" t="s">
        <v>29</v>
      </c>
      <c r="V41" s="30"/>
      <c r="W41" s="123">
        <f t="shared" si="25"/>
        <v>0</v>
      </c>
      <c r="X41" s="123">
        <f>W41*staff基本情報_給与予定!$E10</f>
        <v>0</v>
      </c>
      <c r="Y41" s="35"/>
      <c r="Z41" s="113"/>
      <c r="AA41" s="113"/>
      <c r="AB41" s="123">
        <f t="shared" si="26"/>
        <v>0</v>
      </c>
      <c r="AC41" s="123">
        <f>AB41*staff基本情報_給与予定!$E10</f>
        <v>0</v>
      </c>
      <c r="AD41" s="98"/>
    </row>
    <row r="42" spans="1:30" ht="19.5" customHeight="1">
      <c r="A42" s="31" t="s">
        <v>30</v>
      </c>
      <c r="B42" s="96"/>
      <c r="C42" s="123">
        <f t="shared" si="21"/>
        <v>1</v>
      </c>
      <c r="D42" s="123">
        <f>C42*staff基本情報_給与予定!$E11</f>
        <v>5.5</v>
      </c>
      <c r="E42" s="30"/>
      <c r="F42" s="30"/>
      <c r="G42" s="30"/>
      <c r="H42" s="123">
        <f t="shared" si="22"/>
        <v>0</v>
      </c>
      <c r="I42" s="123">
        <f>H42*staff基本情報_給与予定!$E11</f>
        <v>0</v>
      </c>
      <c r="J42" s="30"/>
      <c r="K42" s="31" t="s">
        <v>30</v>
      </c>
      <c r="L42" s="30"/>
      <c r="M42" s="123">
        <f t="shared" si="23"/>
        <v>0</v>
      </c>
      <c r="N42" s="123">
        <f>M42*staff基本情報_給与予定!$E11</f>
        <v>0</v>
      </c>
      <c r="O42" s="30"/>
      <c r="P42" s="30"/>
      <c r="Q42" s="30"/>
      <c r="R42" s="123">
        <f t="shared" si="24"/>
        <v>0</v>
      </c>
      <c r="S42" s="123">
        <f>R42*staff基本情報_給与予定!$E11</f>
        <v>0</v>
      </c>
      <c r="T42" s="97"/>
      <c r="U42" s="31" t="s">
        <v>30</v>
      </c>
      <c r="V42" s="30"/>
      <c r="W42" s="123">
        <f t="shared" si="25"/>
        <v>0</v>
      </c>
      <c r="X42" s="123">
        <f>W42*staff基本情報_給与予定!$E11</f>
        <v>0</v>
      </c>
      <c r="Y42" s="35"/>
      <c r="Z42" s="113"/>
      <c r="AA42" s="113"/>
      <c r="AB42" s="123">
        <f t="shared" si="26"/>
        <v>0</v>
      </c>
      <c r="AC42" s="123">
        <f>AB42*staff基本情報_給与予定!$E11</f>
        <v>0</v>
      </c>
      <c r="AD42" s="98"/>
    </row>
    <row r="43" spans="1:30" ht="19.5" customHeight="1">
      <c r="A43" s="31" t="s">
        <v>39</v>
      </c>
      <c r="B43" s="96"/>
      <c r="C43" s="123">
        <f t="shared" si="21"/>
        <v>2</v>
      </c>
      <c r="D43" s="103">
        <f>C43*staff基本情報_給与予定!$E12</f>
        <v>17</v>
      </c>
      <c r="E43" s="136"/>
      <c r="F43" s="136"/>
      <c r="G43" s="136"/>
      <c r="H43" s="123">
        <f t="shared" si="22"/>
        <v>0</v>
      </c>
      <c r="I43" s="123">
        <f>H43*staff基本情報_給与予定!$E12</f>
        <v>0</v>
      </c>
      <c r="J43" s="30"/>
      <c r="K43" s="31" t="s">
        <v>39</v>
      </c>
      <c r="L43" s="30"/>
      <c r="M43" s="123">
        <f t="shared" si="23"/>
        <v>0</v>
      </c>
      <c r="N43" s="103">
        <f>M43*staff基本情報_給与予定!$E12</f>
        <v>0</v>
      </c>
      <c r="O43" s="136"/>
      <c r="P43" s="136"/>
      <c r="Q43" s="136"/>
      <c r="R43" s="123">
        <f t="shared" si="24"/>
        <v>0</v>
      </c>
      <c r="S43" s="103">
        <f>R43*staff基本情報_給与予定!$E12</f>
        <v>0</v>
      </c>
      <c r="T43" s="137"/>
      <c r="U43" s="31" t="s">
        <v>39</v>
      </c>
      <c r="V43" s="30"/>
      <c r="W43" s="123">
        <f t="shared" si="25"/>
        <v>0</v>
      </c>
      <c r="X43" s="103">
        <f>W43*staff基本情報_給与予定!$E12</f>
        <v>0</v>
      </c>
      <c r="Y43" s="138"/>
      <c r="Z43" s="138"/>
      <c r="AA43" s="138"/>
      <c r="AB43" s="123">
        <f t="shared" si="26"/>
        <v>0</v>
      </c>
      <c r="AC43" s="103">
        <f>AB43*staff基本情報_給与予定!$E12</f>
        <v>0</v>
      </c>
      <c r="AD43" s="139"/>
    </row>
    <row r="44" spans="1:30" ht="19.5" customHeight="1">
      <c r="A44" s="31" t="s">
        <v>71</v>
      </c>
      <c r="B44" s="96"/>
      <c r="C44" s="123">
        <f t="shared" si="21"/>
        <v>0</v>
      </c>
      <c r="D44" s="123">
        <f>C44*staff基本情報_給与予定!$E13</f>
        <v>0</v>
      </c>
      <c r="E44" s="30"/>
      <c r="F44" s="30"/>
      <c r="G44" s="30"/>
      <c r="H44" s="123">
        <f t="shared" si="22"/>
        <v>0</v>
      </c>
      <c r="I44" s="123">
        <f>H44*staff基本情報_給与予定!$E13</f>
        <v>0</v>
      </c>
      <c r="J44" s="30"/>
      <c r="K44" s="31" t="s">
        <v>71</v>
      </c>
      <c r="L44" s="30"/>
      <c r="M44" s="123">
        <f t="shared" si="23"/>
        <v>0</v>
      </c>
      <c r="N44" s="123">
        <f>M44*staff基本情報_給与予定!$E13</f>
        <v>0</v>
      </c>
      <c r="O44" s="30"/>
      <c r="P44" s="30"/>
      <c r="Q44" s="30"/>
      <c r="R44" s="123">
        <f t="shared" si="24"/>
        <v>0</v>
      </c>
      <c r="S44" s="123">
        <f>R44*staff基本情報_給与予定!$E13</f>
        <v>0</v>
      </c>
      <c r="T44" s="97"/>
      <c r="U44" s="31" t="s">
        <v>71</v>
      </c>
      <c r="V44" s="30"/>
      <c r="W44" s="123">
        <f t="shared" si="25"/>
        <v>0</v>
      </c>
      <c r="X44" s="123">
        <f>W44*staff基本情報_給与予定!$E13</f>
        <v>0</v>
      </c>
      <c r="Y44" s="35"/>
      <c r="Z44" s="113"/>
      <c r="AA44" s="113"/>
      <c r="AB44" s="123">
        <f t="shared" si="26"/>
        <v>0</v>
      </c>
      <c r="AC44" s="123">
        <f>AB44*staff基本情報_給与予定!$E13</f>
        <v>0</v>
      </c>
      <c r="AD44" s="98"/>
    </row>
    <row r="45" spans="1:30" ht="19.5" customHeight="1">
      <c r="A45" s="31" t="s">
        <v>72</v>
      </c>
      <c r="B45" s="96"/>
      <c r="C45" s="123">
        <f t="shared" si="21"/>
        <v>0</v>
      </c>
      <c r="D45" s="123">
        <f>C45*staff基本情報_給与予定!$E14</f>
        <v>0</v>
      </c>
      <c r="E45" s="30"/>
      <c r="F45" s="30"/>
      <c r="G45" s="30"/>
      <c r="H45" s="123">
        <f t="shared" si="22"/>
        <v>0</v>
      </c>
      <c r="I45" s="123">
        <f>H45*staff基本情報_給与予定!$E14</f>
        <v>0</v>
      </c>
      <c r="J45" s="30"/>
      <c r="K45" s="31" t="s">
        <v>72</v>
      </c>
      <c r="L45" s="30"/>
      <c r="M45" s="123">
        <f t="shared" si="23"/>
        <v>0</v>
      </c>
      <c r="N45" s="123">
        <f>M45*staff基本情報_給与予定!$E14</f>
        <v>0</v>
      </c>
      <c r="O45" s="30"/>
      <c r="P45" s="30"/>
      <c r="Q45" s="30"/>
      <c r="R45" s="123">
        <f t="shared" si="24"/>
        <v>0</v>
      </c>
      <c r="S45" s="123">
        <f>R45*staff基本情報_給与予定!$E14</f>
        <v>0</v>
      </c>
      <c r="T45" s="97"/>
      <c r="U45" s="31" t="s">
        <v>72</v>
      </c>
      <c r="V45" s="30"/>
      <c r="W45" s="123">
        <f t="shared" si="25"/>
        <v>0</v>
      </c>
      <c r="X45" s="123">
        <f>W45*staff基本情報_給与予定!$E14</f>
        <v>0</v>
      </c>
      <c r="Y45" s="35"/>
      <c r="Z45" s="113"/>
      <c r="AA45" s="113"/>
      <c r="AB45" s="123">
        <f t="shared" si="26"/>
        <v>0</v>
      </c>
      <c r="AC45" s="123">
        <f>AB45*staff基本情報_給与予定!$E14</f>
        <v>0</v>
      </c>
      <c r="AD45" s="98"/>
    </row>
    <row r="46" spans="1:30" ht="28.5" customHeight="1"/>
  </sheetData>
  <mergeCells count="13">
    <mergeCell ref="M1:O1"/>
    <mergeCell ref="A2:E2"/>
    <mergeCell ref="F2:J2"/>
    <mergeCell ref="K2:O2"/>
    <mergeCell ref="AC34:AD34"/>
    <mergeCell ref="P2:T2"/>
    <mergeCell ref="U2:Y2"/>
    <mergeCell ref="Z2:AD2"/>
    <mergeCell ref="D34:E34"/>
    <mergeCell ref="I34:J34"/>
    <mergeCell ref="N34:O34"/>
    <mergeCell ref="S34:T34"/>
    <mergeCell ref="X34:Y34"/>
  </mergeCells>
  <phoneticPr fontId="25"/>
  <conditionalFormatting sqref="A3">
    <cfRule type="expression" dxfId="159" priority="246" stopIfTrue="1">
      <formula>WEEKDAY($A3)=7</formula>
    </cfRule>
    <cfRule type="expression" dxfId="158" priority="247" stopIfTrue="1">
      <formula>WEEKDAY($A3)=1</formula>
    </cfRule>
    <cfRule type="expression" dxfId="157" priority="248" stopIfTrue="1">
      <formula>MATCH($A3,祝日,0)&gt;0</formula>
    </cfRule>
  </conditionalFormatting>
  <conditionalFormatting sqref="A45 A33:A35">
    <cfRule type="expression" dxfId="156" priority="243" stopIfTrue="1">
      <formula>WEEKDAY($A33)=7</formula>
    </cfRule>
    <cfRule type="expression" dxfId="155" priority="244" stopIfTrue="1">
      <formula>WEEKDAY($A33)=1</formula>
    </cfRule>
    <cfRule type="expression" dxfId="154" priority="245" stopIfTrue="1">
      <formula>MATCH($A33,祝日,0)&gt;0</formula>
    </cfRule>
  </conditionalFormatting>
  <conditionalFormatting sqref="A4:A32">
    <cfRule type="expression" dxfId="153" priority="240" stopIfTrue="1">
      <formula>WEEKDAY($A4)=7</formula>
    </cfRule>
    <cfRule type="expression" dxfId="152" priority="241" stopIfTrue="1">
      <formula>WEEKDAY($A4)=1</formula>
    </cfRule>
    <cfRule type="expression" dxfId="151" priority="242" stopIfTrue="1">
      <formula>MATCH($A4,祝日,0)&gt;0</formula>
    </cfRule>
  </conditionalFormatting>
  <conditionalFormatting sqref="K4:K27">
    <cfRule type="expression" dxfId="150" priority="209" stopIfTrue="1">
      <formula>WEEKDAY($A4)=7</formula>
    </cfRule>
    <cfRule type="expression" dxfId="149" priority="210" stopIfTrue="1">
      <formula>WEEKDAY($A4)=1</formula>
    </cfRule>
    <cfRule type="expression" dxfId="148" priority="211" stopIfTrue="1">
      <formula>MATCH($A4,祝日,0)&gt;0</formula>
    </cfRule>
  </conditionalFormatting>
  <conditionalFormatting sqref="R34">
    <cfRule type="expression" dxfId="147" priority="314" stopIfTrue="1">
      <formula>WEEKDAY(#REF!)=7</formula>
    </cfRule>
    <cfRule type="expression" dxfId="146" priority="315" stopIfTrue="1">
      <formula>WEEKDAY(#REF!)=1</formula>
    </cfRule>
    <cfRule type="expression" dxfId="145" priority="316" stopIfTrue="1">
      <formula>MATCH(#REF!,祝日,0)&gt;0</formula>
    </cfRule>
  </conditionalFormatting>
  <conditionalFormatting sqref="K3">
    <cfRule type="expression" dxfId="144" priority="212" stopIfTrue="1">
      <formula>WEEKDAY($A3)=7</formula>
    </cfRule>
    <cfRule type="expression" dxfId="143" priority="213" stopIfTrue="1">
      <formula>WEEKDAY($A3)=1</formula>
    </cfRule>
    <cfRule type="expression" dxfId="142" priority="214" stopIfTrue="1">
      <formula>MATCH($A3,祝日,0)&gt;0</formula>
    </cfRule>
  </conditionalFormatting>
  <conditionalFormatting sqref="U3">
    <cfRule type="expression" dxfId="141" priority="195" stopIfTrue="1">
      <formula>WEEKDAY($A3)=7</formula>
    </cfRule>
    <cfRule type="expression" dxfId="140" priority="196" stopIfTrue="1">
      <formula>WEEKDAY($A3)=1</formula>
    </cfRule>
    <cfRule type="expression" dxfId="139" priority="197" stopIfTrue="1">
      <formula>MATCH($A3,祝日,0)&gt;0</formula>
    </cfRule>
  </conditionalFormatting>
  <conditionalFormatting sqref="U33">
    <cfRule type="expression" dxfId="138" priority="198" stopIfTrue="1">
      <formula>WEEKDAY($A33)=7</formula>
    </cfRule>
    <cfRule type="expression" dxfId="137" priority="199" stopIfTrue="1">
      <formula>WEEKDAY($A33)=1</formula>
    </cfRule>
    <cfRule type="expression" dxfId="136" priority="200" stopIfTrue="1">
      <formula>MATCH($A33,祝日,0)&gt;0</formula>
    </cfRule>
  </conditionalFormatting>
  <conditionalFormatting sqref="U4:U27">
    <cfRule type="expression" dxfId="135" priority="192" stopIfTrue="1">
      <formula>WEEKDAY($A4)=7</formula>
    </cfRule>
    <cfRule type="expression" dxfId="134" priority="193" stopIfTrue="1">
      <formula>WEEKDAY($A4)=1</formula>
    </cfRule>
    <cfRule type="expression" dxfId="133" priority="194" stopIfTrue="1">
      <formula>MATCH($A4,祝日,0)&gt;0</formula>
    </cfRule>
  </conditionalFormatting>
  <conditionalFormatting sqref="U28:U32">
    <cfRule type="expression" dxfId="132" priority="189" stopIfTrue="1">
      <formula>WEEKDAY($A28)=7</formula>
    </cfRule>
    <cfRule type="expression" dxfId="131" priority="190" stopIfTrue="1">
      <formula>WEEKDAY($A28)=1</formula>
    </cfRule>
    <cfRule type="expression" dxfId="130" priority="191" stopIfTrue="1">
      <formula>MATCH($A28,祝日,0)&gt;0</formula>
    </cfRule>
  </conditionalFormatting>
  <conditionalFormatting sqref="K33">
    <cfRule type="expression" dxfId="129" priority="169" stopIfTrue="1">
      <formula>WEEKDAY($A33)=7</formula>
    </cfRule>
    <cfRule type="expression" dxfId="128" priority="170" stopIfTrue="1">
      <formula>WEEKDAY($A33)=1</formula>
    </cfRule>
    <cfRule type="expression" dxfId="127" priority="171" stopIfTrue="1">
      <formula>MATCH($A33,祝日,0)&gt;0</formula>
    </cfRule>
  </conditionalFormatting>
  <conditionalFormatting sqref="K28:K32">
    <cfRule type="expression" dxfId="126" priority="166" stopIfTrue="1">
      <formula>WEEKDAY($A28)=7</formula>
    </cfRule>
    <cfRule type="expression" dxfId="125" priority="167" stopIfTrue="1">
      <formula>WEEKDAY($A28)=1</formula>
    </cfRule>
    <cfRule type="expression" dxfId="124" priority="168" stopIfTrue="1">
      <formula>MATCH($A28,祝日,0)&gt;0</formula>
    </cfRule>
  </conditionalFormatting>
  <conditionalFormatting sqref="K45">
    <cfRule type="expression" dxfId="123" priority="141" stopIfTrue="1">
      <formula>WEEKDAY($A45)=7</formula>
    </cfRule>
    <cfRule type="expression" dxfId="122" priority="142" stopIfTrue="1">
      <formula>WEEKDAY($A45)=1</formula>
    </cfRule>
    <cfRule type="expression" dxfId="121" priority="143" stopIfTrue="1">
      <formula>MATCH($A45,祝日,0)&gt;0</formula>
    </cfRule>
  </conditionalFormatting>
  <conditionalFormatting sqref="K36:K43">
    <cfRule type="cellIs" dxfId="120" priority="144" stopIfTrue="1" operator="equal">
      <formula>#REF!</formula>
    </cfRule>
    <cfRule type="cellIs" dxfId="119" priority="145" stopIfTrue="1" operator="equal">
      <formula>#REF!</formula>
    </cfRule>
    <cfRule type="cellIs" dxfId="118" priority="146" stopIfTrue="1" operator="equal">
      <formula>#REF!</formula>
    </cfRule>
    <cfRule type="cellIs" dxfId="117" priority="147" stopIfTrue="1" operator="equal">
      <formula>#REF!</formula>
    </cfRule>
    <cfRule type="cellIs" dxfId="116" priority="148" stopIfTrue="1" operator="equal">
      <formula>#REF!</formula>
    </cfRule>
  </conditionalFormatting>
  <conditionalFormatting sqref="U45">
    <cfRule type="expression" dxfId="115" priority="133" stopIfTrue="1">
      <formula>WEEKDAY($A45)=7</formula>
    </cfRule>
    <cfRule type="expression" dxfId="114" priority="134" stopIfTrue="1">
      <formula>WEEKDAY($A45)=1</formula>
    </cfRule>
    <cfRule type="expression" dxfId="113" priority="135" stopIfTrue="1">
      <formula>MATCH($A45,祝日,0)&gt;0</formula>
    </cfRule>
  </conditionalFormatting>
  <conditionalFormatting sqref="U36:U43">
    <cfRule type="cellIs" dxfId="112" priority="136" stopIfTrue="1" operator="equal">
      <formula>#REF!</formula>
    </cfRule>
    <cfRule type="cellIs" dxfId="111" priority="137" stopIfTrue="1" operator="equal">
      <formula>#REF!</formula>
    </cfRule>
    <cfRule type="cellIs" dxfId="110" priority="138" stopIfTrue="1" operator="equal">
      <formula>#REF!</formula>
    </cfRule>
    <cfRule type="cellIs" dxfId="109" priority="139" stopIfTrue="1" operator="equal">
      <formula>#REF!</formula>
    </cfRule>
    <cfRule type="cellIs" dxfId="108" priority="140" stopIfTrue="1" operator="equal">
      <formula>#REF!</formula>
    </cfRule>
  </conditionalFormatting>
  <conditionalFormatting sqref="I34:I35">
    <cfRule type="cellIs" dxfId="107" priority="120" stopIfTrue="1" operator="equal">
      <formula>#REF!</formula>
    </cfRule>
    <cfRule type="cellIs" dxfId="106" priority="121" stopIfTrue="1" operator="equal">
      <formula>#REF!</formula>
    </cfRule>
    <cfRule type="cellIs" dxfId="105" priority="122" stopIfTrue="1" operator="equal">
      <formula>#REF!</formula>
    </cfRule>
    <cfRule type="cellIs" dxfId="104" priority="123" stopIfTrue="1" operator="equal">
      <formula>#REF!</formula>
    </cfRule>
    <cfRule type="cellIs" dxfId="103" priority="124" stopIfTrue="1" operator="equal">
      <formula>#REF!</formula>
    </cfRule>
  </conditionalFormatting>
  <conditionalFormatting sqref="N34:N35">
    <cfRule type="cellIs" dxfId="102" priority="115" stopIfTrue="1" operator="equal">
      <formula>#REF!</formula>
    </cfRule>
    <cfRule type="cellIs" dxfId="101" priority="116" stopIfTrue="1" operator="equal">
      <formula>#REF!</formula>
    </cfRule>
    <cfRule type="cellIs" dxfId="100" priority="117" stopIfTrue="1" operator="equal">
      <formula>#REF!</formula>
    </cfRule>
    <cfRule type="cellIs" dxfId="99" priority="118" stopIfTrue="1" operator="equal">
      <formula>#REF!</formula>
    </cfRule>
    <cfRule type="cellIs" dxfId="98" priority="119" stopIfTrue="1" operator="equal">
      <formula>#REF!</formula>
    </cfRule>
  </conditionalFormatting>
  <conditionalFormatting sqref="S34:S35">
    <cfRule type="cellIs" dxfId="97" priority="110" stopIfTrue="1" operator="equal">
      <formula>#REF!</formula>
    </cfRule>
    <cfRule type="cellIs" dxfId="96" priority="111" stopIfTrue="1" operator="equal">
      <formula>#REF!</formula>
    </cfRule>
    <cfRule type="cellIs" dxfId="95" priority="112" stopIfTrue="1" operator="equal">
      <formula>#REF!</formula>
    </cfRule>
    <cfRule type="cellIs" dxfId="94" priority="113" stopIfTrue="1" operator="equal">
      <formula>#REF!</formula>
    </cfRule>
    <cfRule type="cellIs" dxfId="93" priority="114" stopIfTrue="1" operator="equal">
      <formula>#REF!</formula>
    </cfRule>
  </conditionalFormatting>
  <conditionalFormatting sqref="X34:X35">
    <cfRule type="cellIs" dxfId="92" priority="105" stopIfTrue="1" operator="equal">
      <formula>#REF!</formula>
    </cfRule>
    <cfRule type="cellIs" dxfId="91" priority="106" stopIfTrue="1" operator="equal">
      <formula>#REF!</formula>
    </cfRule>
    <cfRule type="cellIs" dxfId="90" priority="107" stopIfTrue="1" operator="equal">
      <formula>#REF!</formula>
    </cfRule>
    <cfRule type="cellIs" dxfId="89" priority="108" stopIfTrue="1" operator="equal">
      <formula>#REF!</formula>
    </cfRule>
    <cfRule type="cellIs" dxfId="88" priority="109" stopIfTrue="1" operator="equal">
      <formula>#REF!</formula>
    </cfRule>
  </conditionalFormatting>
  <conditionalFormatting sqref="AC34:AC35">
    <cfRule type="cellIs" dxfId="87" priority="100" stopIfTrue="1" operator="equal">
      <formula>#REF!</formula>
    </cfRule>
    <cfRule type="cellIs" dxfId="86" priority="101" stopIfTrue="1" operator="equal">
      <formula>#REF!</formula>
    </cfRule>
    <cfRule type="cellIs" dxfId="85" priority="102" stopIfTrue="1" operator="equal">
      <formula>#REF!</formula>
    </cfRule>
    <cfRule type="cellIs" dxfId="84" priority="103" stopIfTrue="1" operator="equal">
      <formula>#REF!</formula>
    </cfRule>
    <cfRule type="cellIs" dxfId="83" priority="104" stopIfTrue="1" operator="equal">
      <formula>#REF!</formula>
    </cfRule>
  </conditionalFormatting>
  <conditionalFormatting sqref="H35">
    <cfRule type="cellIs" dxfId="82" priority="85" stopIfTrue="1" operator="equal">
      <formula>#REF!</formula>
    </cfRule>
    <cfRule type="cellIs" dxfId="81" priority="86" stopIfTrue="1" operator="equal">
      <formula>#REF!</formula>
    </cfRule>
    <cfRule type="cellIs" dxfId="80" priority="87" stopIfTrue="1" operator="equal">
      <formula>#REF!</formula>
    </cfRule>
    <cfRule type="cellIs" dxfId="79" priority="88" stopIfTrue="1" operator="equal">
      <formula>#REF!</formula>
    </cfRule>
    <cfRule type="cellIs" dxfId="78" priority="89" stopIfTrue="1" operator="equal">
      <formula>#REF!</formula>
    </cfRule>
  </conditionalFormatting>
  <conditionalFormatting sqref="R35">
    <cfRule type="cellIs" dxfId="77" priority="80" stopIfTrue="1" operator="equal">
      <formula>#REF!</formula>
    </cfRule>
    <cfRule type="cellIs" dxfId="76" priority="81" stopIfTrue="1" operator="equal">
      <formula>#REF!</formula>
    </cfRule>
    <cfRule type="cellIs" dxfId="75" priority="82" stopIfTrue="1" operator="equal">
      <formula>#REF!</formula>
    </cfRule>
    <cfRule type="cellIs" dxfId="74" priority="83" stopIfTrue="1" operator="equal">
      <formula>#REF!</formula>
    </cfRule>
    <cfRule type="cellIs" dxfId="73" priority="84" stopIfTrue="1" operator="equal">
      <formula>#REF!</formula>
    </cfRule>
  </conditionalFormatting>
  <conditionalFormatting sqref="W35">
    <cfRule type="cellIs" dxfId="72" priority="75" stopIfTrue="1" operator="equal">
      <formula>#REF!</formula>
    </cfRule>
    <cfRule type="cellIs" dxfId="71" priority="76" stopIfTrue="1" operator="equal">
      <formula>#REF!</formula>
    </cfRule>
    <cfRule type="cellIs" dxfId="70" priority="77" stopIfTrue="1" operator="equal">
      <formula>#REF!</formula>
    </cfRule>
    <cfRule type="cellIs" dxfId="69" priority="78" stopIfTrue="1" operator="equal">
      <formula>#REF!</formula>
    </cfRule>
    <cfRule type="cellIs" dxfId="68" priority="79" stopIfTrue="1" operator="equal">
      <formula>#REF!</formula>
    </cfRule>
  </conditionalFormatting>
  <conditionalFormatting sqref="AB35">
    <cfRule type="cellIs" dxfId="67" priority="70" stopIfTrue="1" operator="equal">
      <formula>#REF!</formula>
    </cfRule>
    <cfRule type="cellIs" dxfId="66" priority="71" stopIfTrue="1" operator="equal">
      <formula>#REF!</formula>
    </cfRule>
    <cfRule type="cellIs" dxfId="65" priority="72" stopIfTrue="1" operator="equal">
      <formula>#REF!</formula>
    </cfRule>
    <cfRule type="cellIs" dxfId="64" priority="73" stopIfTrue="1" operator="equal">
      <formula>#REF!</formula>
    </cfRule>
    <cfRule type="cellIs" dxfId="63" priority="74" stopIfTrue="1" operator="equal">
      <formula>#REF!</formula>
    </cfRule>
  </conditionalFormatting>
  <conditionalFormatting sqref="K34:K35">
    <cfRule type="expression" dxfId="62" priority="57" stopIfTrue="1">
      <formula>WEEKDAY($A34)=7</formula>
    </cfRule>
    <cfRule type="expression" dxfId="61" priority="58" stopIfTrue="1">
      <formula>WEEKDAY($A34)=1</formula>
    </cfRule>
    <cfRule type="expression" dxfId="60" priority="59" stopIfTrue="1">
      <formula>MATCH($A34,祝日,0)&gt;0</formula>
    </cfRule>
  </conditionalFormatting>
  <conditionalFormatting sqref="U34:U35">
    <cfRule type="expression" dxfId="59" priority="54" stopIfTrue="1">
      <formula>WEEKDAY($A34)=7</formula>
    </cfRule>
    <cfRule type="expression" dxfId="58" priority="55" stopIfTrue="1">
      <formula>WEEKDAY($A34)=1</formula>
    </cfRule>
    <cfRule type="expression" dxfId="57" priority="56" stopIfTrue="1">
      <formula>MATCH($A34,祝日,0)&gt;0</formula>
    </cfRule>
  </conditionalFormatting>
  <conditionalFormatting sqref="F3">
    <cfRule type="expression" dxfId="56" priority="43" stopIfTrue="1">
      <formula>WEEKDAY($A3)=7</formula>
    </cfRule>
    <cfRule type="expression" dxfId="55" priority="44" stopIfTrue="1">
      <formula>WEEKDAY($A3)=1</formula>
    </cfRule>
    <cfRule type="expression" dxfId="54" priority="45" stopIfTrue="1">
      <formula>MATCH($A3,祝日,0)&gt;0</formula>
    </cfRule>
  </conditionalFormatting>
  <conditionalFormatting sqref="F33">
    <cfRule type="expression" dxfId="53" priority="40" stopIfTrue="1">
      <formula>WEEKDAY($A33)=7</formula>
    </cfRule>
    <cfRule type="expression" dxfId="52" priority="41" stopIfTrue="1">
      <formula>WEEKDAY($A33)=1</formula>
    </cfRule>
    <cfRule type="expression" dxfId="51" priority="42" stopIfTrue="1">
      <formula>MATCH($A33,祝日,0)&gt;0</formula>
    </cfRule>
  </conditionalFormatting>
  <conditionalFormatting sqref="F4:F33">
    <cfRule type="expression" dxfId="50" priority="37" stopIfTrue="1">
      <formula>WEEKDAY($A4)=7</formula>
    </cfRule>
    <cfRule type="expression" dxfId="49" priority="38" stopIfTrue="1">
      <formula>WEEKDAY($A4)=1</formula>
    </cfRule>
    <cfRule type="expression" dxfId="48" priority="39" stopIfTrue="1">
      <formula>MATCH($A4,祝日,0)&gt;0</formula>
    </cfRule>
  </conditionalFormatting>
  <conditionalFormatting sqref="P3">
    <cfRule type="expression" dxfId="47" priority="34" stopIfTrue="1">
      <formula>WEEKDAY($A3)=7</formula>
    </cfRule>
    <cfRule type="expression" dxfId="46" priority="35" stopIfTrue="1">
      <formula>WEEKDAY($A3)=1</formula>
    </cfRule>
    <cfRule type="expression" dxfId="45" priority="36" stopIfTrue="1">
      <formula>MATCH($A3,祝日,0)&gt;0</formula>
    </cfRule>
  </conditionalFormatting>
  <conditionalFormatting sqref="P33">
    <cfRule type="expression" dxfId="44" priority="31" stopIfTrue="1">
      <formula>WEEKDAY($A33)=7</formula>
    </cfRule>
    <cfRule type="expression" dxfId="43" priority="32" stopIfTrue="1">
      <formula>WEEKDAY($A33)=1</formula>
    </cfRule>
    <cfRule type="expression" dxfId="42" priority="33" stopIfTrue="1">
      <formula>MATCH($A33,祝日,0)&gt;0</formula>
    </cfRule>
  </conditionalFormatting>
  <conditionalFormatting sqref="P4:P33">
    <cfRule type="expression" dxfId="41" priority="28" stopIfTrue="1">
      <formula>WEEKDAY($A4)=7</formula>
    </cfRule>
    <cfRule type="expression" dxfId="40" priority="29" stopIfTrue="1">
      <formula>WEEKDAY($A4)=1</formula>
    </cfRule>
    <cfRule type="expression" dxfId="39" priority="30" stopIfTrue="1">
      <formula>MATCH($A4,祝日,0)&gt;0</formula>
    </cfRule>
  </conditionalFormatting>
  <conditionalFormatting sqref="Z3">
    <cfRule type="expression" dxfId="38" priority="22" stopIfTrue="1">
      <formula>WEEKDAY($A3)=7</formula>
    </cfRule>
    <cfRule type="expression" dxfId="37" priority="23" stopIfTrue="1">
      <formula>WEEKDAY($A3)=1</formula>
    </cfRule>
    <cfRule type="expression" dxfId="36" priority="24" stopIfTrue="1">
      <formula>MATCH($A3,祝日,0)&gt;0</formula>
    </cfRule>
  </conditionalFormatting>
  <conditionalFormatting sqref="Z33">
    <cfRule type="expression" dxfId="35" priority="25" stopIfTrue="1">
      <formula>WEEKDAY($A33)=7</formula>
    </cfRule>
    <cfRule type="expression" dxfId="34" priority="26" stopIfTrue="1">
      <formula>WEEKDAY($A33)=1</formula>
    </cfRule>
    <cfRule type="expression" dxfId="33" priority="27" stopIfTrue="1">
      <formula>MATCH($A33,祝日,0)&gt;0</formula>
    </cfRule>
  </conditionalFormatting>
  <conditionalFormatting sqref="Z4:Z33">
    <cfRule type="expression" dxfId="32" priority="19" stopIfTrue="1">
      <formula>WEEKDAY($A4)=7</formula>
    </cfRule>
    <cfRule type="expression" dxfId="31" priority="20" stopIfTrue="1">
      <formula>WEEKDAY($A4)=1</formula>
    </cfRule>
    <cfRule type="expression" dxfId="30" priority="21" stopIfTrue="1">
      <formula>MATCH($A4,祝日,0)&gt;0</formula>
    </cfRule>
  </conditionalFormatting>
  <conditionalFormatting sqref="Z28:Z32">
    <cfRule type="expression" dxfId="29" priority="16" stopIfTrue="1">
      <formula>WEEKDAY($A28)=7</formula>
    </cfRule>
    <cfRule type="expression" dxfId="28" priority="17" stopIfTrue="1">
      <formula>WEEKDAY($A28)=1</formula>
    </cfRule>
    <cfRule type="expression" dxfId="27" priority="18" stopIfTrue="1">
      <formula>MATCH($A28,祝日,0)&gt;0</formula>
    </cfRule>
  </conditionalFormatting>
  <conditionalFormatting sqref="A3:AD33">
    <cfRule type="expression" dxfId="26" priority="1">
      <formula>COUNTIF(祝日,$A3)=1</formula>
    </cfRule>
    <cfRule type="expression" dxfId="25" priority="2">
      <formula>WEEKDAY($A3)=7</formula>
    </cfRule>
    <cfRule type="expression" dxfId="24" priority="3">
      <formula>WEEKDAY($A3)=1</formula>
    </cfRule>
  </conditionalFormatting>
  <dataValidations count="1">
    <dataValidation type="list" allowBlank="1" showInputMessage="1" showErrorMessage="1" sqref="A36:A43 N36:N45 U36:U43 K36:K43">
      <formula1>#REF!</formula1>
    </dataValidation>
  </dataValidations>
  <pageMargins left="0.82677165354330717" right="0.23622047244094491" top="0.74803149606299213" bottom="0.74803149606299213" header="0.31496062992125984" footer="0.31496062992125984"/>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staff基本情報_給与予定!$A$5:$A$15</xm:f>
          </x14:formula1>
          <xm:sqref>C3:C33 M3:M33 R3:R33 W3:W33 AB3:AB33 H3:H33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election activeCell="L1" sqref="L1:N1"/>
    </sheetView>
  </sheetViews>
  <sheetFormatPr baseColWidth="12" defaultColWidth="8.83203125" defaultRowHeight="20" x14ac:dyDescent="0"/>
  <cols>
    <col min="1" max="1" width="4.1640625" style="149" customWidth="1"/>
    <col min="2" max="2" width="4.1640625" style="44" customWidth="1"/>
    <col min="3" max="10" width="6.6640625" style="40" customWidth="1"/>
    <col min="11" max="11" width="6.6640625" style="41" customWidth="1"/>
    <col min="12" max="14" width="10.6640625" style="41" customWidth="1"/>
    <col min="15" max="16384" width="8.83203125" style="42"/>
  </cols>
  <sheetData>
    <row r="1" spans="1:19" ht="20" customHeight="1" thickBot="1">
      <c r="A1" s="38" t="s">
        <v>64</v>
      </c>
      <c r="B1" s="39"/>
      <c r="D1" s="255">
        <v>42401</v>
      </c>
      <c r="E1" s="255"/>
      <c r="F1" s="255"/>
      <c r="G1" s="40" t="s">
        <v>107</v>
      </c>
      <c r="L1" s="256" t="s">
        <v>129</v>
      </c>
      <c r="M1" s="257"/>
      <c r="N1" s="258"/>
    </row>
    <row r="2" spans="1:19" ht="20" customHeight="1">
      <c r="A2" s="259"/>
      <c r="B2" s="259"/>
      <c r="L2" s="146" t="s">
        <v>42</v>
      </c>
      <c r="M2" s="260" t="s">
        <v>128</v>
      </c>
      <c r="N2" s="260"/>
      <c r="P2" s="151" t="s">
        <v>100</v>
      </c>
    </row>
    <row r="3" spans="1:19" ht="12.75" customHeight="1" thickBot="1"/>
    <row r="4" spans="1:19" ht="15.75" customHeight="1" thickTop="1">
      <c r="A4" s="261"/>
      <c r="B4" s="262"/>
      <c r="C4" s="265" t="s">
        <v>43</v>
      </c>
      <c r="D4" s="266"/>
      <c r="E4" s="265" t="s">
        <v>44</v>
      </c>
      <c r="F4" s="267"/>
      <c r="G4" s="268" t="s">
        <v>45</v>
      </c>
      <c r="H4" s="270" t="s">
        <v>46</v>
      </c>
      <c r="I4" s="271"/>
      <c r="J4" s="271"/>
      <c r="K4" s="272"/>
      <c r="L4" s="273" t="s">
        <v>47</v>
      </c>
      <c r="M4" s="274"/>
      <c r="N4" s="275"/>
      <c r="P4" s="42" t="s">
        <v>104</v>
      </c>
    </row>
    <row r="5" spans="1:19" s="51" customFormat="1" ht="15.75" customHeight="1" thickBot="1">
      <c r="A5" s="263"/>
      <c r="B5" s="264"/>
      <c r="C5" s="45" t="s">
        <v>48</v>
      </c>
      <c r="D5" s="46" t="s">
        <v>49</v>
      </c>
      <c r="E5" s="45" t="s">
        <v>48</v>
      </c>
      <c r="F5" s="47" t="s">
        <v>49</v>
      </c>
      <c r="G5" s="269"/>
      <c r="H5" s="48" t="s">
        <v>50</v>
      </c>
      <c r="I5" s="49" t="s">
        <v>51</v>
      </c>
      <c r="J5" s="49" t="s">
        <v>52</v>
      </c>
      <c r="K5" s="50" t="s">
        <v>53</v>
      </c>
      <c r="L5" s="246" t="s">
        <v>54</v>
      </c>
      <c r="M5" s="247"/>
      <c r="N5" s="248"/>
      <c r="P5" s="155" t="s">
        <v>105</v>
      </c>
      <c r="S5" s="42"/>
    </row>
    <row r="6" spans="1:19" ht="22" customHeight="1" thickTop="1">
      <c r="A6" s="32">
        <f>DATE(YEAR(D1),MONTH(D1),1)</f>
        <v>42401</v>
      </c>
      <c r="B6" s="147">
        <f>IF(A6="","",WEEKDAY(A6))</f>
        <v>2</v>
      </c>
      <c r="C6" s="148">
        <f>IFERROR(VLOOKUP(A6,作成管理表!$A$3:$AD$33,MATCH('（例）安室奈美恵'!$M$2,作成管理表!$A$2:$AD$2,0)+3,FALSE),"")</f>
        <v>0.41666666666666669</v>
      </c>
      <c r="D6" s="52">
        <f>IFERROR(VLOOKUP(A6,作成管理表!$A$3:$AD$33,MATCH('（例）安室奈美恵'!$M$2,作成管理表!$A$2:$AD$2,0)+4,FALSE),"")</f>
        <v>0.8125</v>
      </c>
      <c r="E6" s="53"/>
      <c r="F6" s="54"/>
      <c r="G6" s="55"/>
      <c r="H6" s="56"/>
      <c r="I6" s="57"/>
      <c r="J6" s="57"/>
      <c r="K6" s="58"/>
      <c r="L6" s="249"/>
      <c r="M6" s="250"/>
      <c r="N6" s="251"/>
      <c r="P6" s="42" t="s">
        <v>108</v>
      </c>
    </row>
    <row r="7" spans="1:19" ht="22" customHeight="1">
      <c r="A7" s="32">
        <f>A6+1</f>
        <v>42402</v>
      </c>
      <c r="B7" s="33">
        <f t="shared" ref="B7:B35" si="0">IF(A7="","",WEEKDAY(A7))</f>
        <v>3</v>
      </c>
      <c r="C7" s="59">
        <f>IFERROR(VLOOKUP(A7,作成管理表!$A$3:$AD$33,MATCH('（例）安室奈美恵'!$M$2,作成管理表!$A$2:$AD$2,0)+3,FALSE),"")</f>
        <v>0.39583333333333331</v>
      </c>
      <c r="D7" s="60">
        <f>IFERROR(VLOOKUP(A7,作成管理表!$A$3:$AD$33,MATCH('（例）安室奈美恵'!$M$2,作成管理表!$A$2:$AD$2,0)+4,FALSE),"")</f>
        <v>0.79166666666666663</v>
      </c>
      <c r="E7" s="61"/>
      <c r="F7" s="62"/>
      <c r="G7" s="63"/>
      <c r="H7" s="64"/>
      <c r="I7" s="65"/>
      <c r="J7" s="65"/>
      <c r="K7" s="66"/>
      <c r="L7" s="252"/>
      <c r="M7" s="253"/>
      <c r="N7" s="254"/>
    </row>
    <row r="8" spans="1:19" ht="22" customHeight="1">
      <c r="A8" s="32">
        <f t="shared" ref="A8:A30" si="1">A7+1</f>
        <v>42403</v>
      </c>
      <c r="B8" s="33">
        <f t="shared" si="0"/>
        <v>4</v>
      </c>
      <c r="C8" s="59" t="str">
        <f>IFERROR(VLOOKUP(A8,作成管理表!$A$3:$AD$33,MATCH('（例）安室奈美恵'!$M$2,作成管理表!$A$2:$AD$2,0)+3,FALSE),"")</f>
        <v/>
      </c>
      <c r="D8" s="60" t="str">
        <f>IFERROR(VLOOKUP(A8,作成管理表!$A$3:$AD$33,MATCH('（例）安室奈美恵'!$M$2,作成管理表!$A$2:$AD$2,0)+4,FALSE),"")</f>
        <v/>
      </c>
      <c r="E8" s="61"/>
      <c r="F8" s="62"/>
      <c r="G8" s="63"/>
      <c r="H8" s="64"/>
      <c r="I8" s="65"/>
      <c r="J8" s="65"/>
      <c r="K8" s="66"/>
      <c r="L8" s="231"/>
      <c r="M8" s="232"/>
      <c r="N8" s="233"/>
      <c r="P8" s="42" t="s">
        <v>110</v>
      </c>
    </row>
    <row r="9" spans="1:19" ht="22" customHeight="1">
      <c r="A9" s="32">
        <f t="shared" si="1"/>
        <v>42404</v>
      </c>
      <c r="B9" s="33">
        <f t="shared" si="0"/>
        <v>5</v>
      </c>
      <c r="C9" s="59">
        <f>IFERROR(VLOOKUP(A9,作成管理表!$A$3:$AD$33,MATCH('（例）安室奈美恵'!$M$2,作成管理表!$A$2:$AD$2,0)+3,FALSE),"")</f>
        <v>0.39583333333333331</v>
      </c>
      <c r="D9" s="60">
        <f>IFERROR(VLOOKUP(A9,作成管理表!$A$3:$AD$33,MATCH('（例）安室奈美恵'!$M$2,作成管理表!$A$2:$AD$2,0)+4,FALSE),"")</f>
        <v>0.79166666666666663</v>
      </c>
      <c r="E9" s="61"/>
      <c r="F9" s="62"/>
      <c r="G9" s="63"/>
      <c r="H9" s="64"/>
      <c r="I9" s="65"/>
      <c r="J9" s="65"/>
      <c r="K9" s="66"/>
      <c r="L9" s="231"/>
      <c r="M9" s="232"/>
      <c r="N9" s="233"/>
      <c r="P9" s="42" t="s">
        <v>109</v>
      </c>
    </row>
    <row r="10" spans="1:19" ht="22" customHeight="1">
      <c r="A10" s="32">
        <f t="shared" si="1"/>
        <v>42405</v>
      </c>
      <c r="B10" s="33">
        <f t="shared" si="0"/>
        <v>6</v>
      </c>
      <c r="C10" s="59" t="str">
        <f>IFERROR(VLOOKUP(A10,作成管理表!$A$3:$AD$33,MATCH('（例）安室奈美恵'!$M$2,作成管理表!$A$2:$AD$2,0)+3,FALSE),"")</f>
        <v/>
      </c>
      <c r="D10" s="60" t="str">
        <f>IFERROR(VLOOKUP(A10,作成管理表!$A$3:$AD$33,MATCH('（例）安室奈美恵'!$M$2,作成管理表!$A$2:$AD$2,0)+4,FALSE),"")</f>
        <v/>
      </c>
      <c r="E10" s="61"/>
      <c r="F10" s="62"/>
      <c r="G10" s="63"/>
      <c r="H10" s="64"/>
      <c r="I10" s="65"/>
      <c r="J10" s="65"/>
      <c r="K10" s="66"/>
      <c r="L10" s="231"/>
      <c r="M10" s="232"/>
      <c r="N10" s="233"/>
    </row>
    <row r="11" spans="1:19" ht="22" customHeight="1">
      <c r="A11" s="32">
        <f t="shared" si="1"/>
        <v>42406</v>
      </c>
      <c r="B11" s="33">
        <f t="shared" si="0"/>
        <v>7</v>
      </c>
      <c r="C11" s="59" t="str">
        <f>IFERROR(VLOOKUP(A11,作成管理表!$A$3:$AD$33,MATCH('（例）安室奈美恵'!$M$2,作成管理表!$A$2:$AD$2,0)+3,FALSE),"")</f>
        <v/>
      </c>
      <c r="D11" s="60" t="str">
        <f>IFERROR(VLOOKUP(A11,作成管理表!$A$3:$AD$33,MATCH('（例）安室奈美恵'!$M$2,作成管理表!$A$2:$AD$2,0)+4,FALSE),"")</f>
        <v/>
      </c>
      <c r="E11" s="61"/>
      <c r="F11" s="62"/>
      <c r="G11" s="63"/>
      <c r="H11" s="64"/>
      <c r="I11" s="65"/>
      <c r="J11" s="65"/>
      <c r="K11" s="66"/>
      <c r="L11" s="231"/>
      <c r="M11" s="232"/>
      <c r="N11" s="233"/>
    </row>
    <row r="12" spans="1:19" ht="22" customHeight="1">
      <c r="A12" s="32">
        <f t="shared" si="1"/>
        <v>42407</v>
      </c>
      <c r="B12" s="33">
        <f t="shared" si="0"/>
        <v>1</v>
      </c>
      <c r="C12" s="59" t="str">
        <f>IFERROR(VLOOKUP(A12,作成管理表!$A$3:$AD$33,MATCH('（例）安室奈美恵'!$M$2,作成管理表!$A$2:$AD$2,0)+3,FALSE),"")</f>
        <v/>
      </c>
      <c r="D12" s="60" t="str">
        <f>IFERROR(VLOOKUP(A12,作成管理表!$A$3:$AD$33,MATCH('（例）安室奈美恵'!$M$2,作成管理表!$A$2:$AD$2,0)+4,FALSE),"")</f>
        <v/>
      </c>
      <c r="E12" s="61"/>
      <c r="F12" s="62"/>
      <c r="G12" s="63"/>
      <c r="H12" s="64"/>
      <c r="I12" s="65"/>
      <c r="J12" s="65"/>
      <c r="K12" s="66"/>
      <c r="L12" s="231"/>
      <c r="M12" s="232"/>
      <c r="N12" s="233"/>
    </row>
    <row r="13" spans="1:19" ht="22" customHeight="1">
      <c r="A13" s="32">
        <f t="shared" si="1"/>
        <v>42408</v>
      </c>
      <c r="B13" s="33">
        <f t="shared" si="0"/>
        <v>2</v>
      </c>
      <c r="C13" s="59" t="str">
        <f>IFERROR(VLOOKUP(A13,作成管理表!$A$3:$AD$33,MATCH('（例）安室奈美恵'!$M$2,作成管理表!$A$2:$AD$2,0)+3,FALSE),"")</f>
        <v/>
      </c>
      <c r="D13" s="60" t="str">
        <f>IFERROR(VLOOKUP(A13,作成管理表!$A$3:$AD$33,MATCH('（例）安室奈美恵'!$M$2,作成管理表!$A$2:$AD$2,0)+4,FALSE),"")</f>
        <v/>
      </c>
      <c r="E13" s="61"/>
      <c r="F13" s="62"/>
      <c r="G13" s="63"/>
      <c r="H13" s="64"/>
      <c r="I13" s="65"/>
      <c r="J13" s="65"/>
      <c r="K13" s="66"/>
      <c r="L13" s="231"/>
      <c r="M13" s="232"/>
      <c r="N13" s="233"/>
    </row>
    <row r="14" spans="1:19" ht="22" customHeight="1">
      <c r="A14" s="32">
        <f t="shared" si="1"/>
        <v>42409</v>
      </c>
      <c r="B14" s="33">
        <f t="shared" si="0"/>
        <v>3</v>
      </c>
      <c r="C14" s="59">
        <f>IFERROR(VLOOKUP(A14,作成管理表!$A$3:$AD$33,MATCH('（例）安室奈美恵'!$M$2,作成管理表!$A$2:$AD$2,0)+3,FALSE),"")</f>
        <v>0.41666666666666669</v>
      </c>
      <c r="D14" s="60">
        <f>IFERROR(VLOOKUP(A14,作成管理表!$A$3:$AD$33,MATCH('（例）安室奈美恵'!$M$2,作成管理表!$A$2:$AD$2,0)+4,FALSE),"")</f>
        <v>0.8125</v>
      </c>
      <c r="E14" s="61"/>
      <c r="F14" s="62"/>
      <c r="G14" s="63"/>
      <c r="H14" s="64"/>
      <c r="I14" s="65"/>
      <c r="J14" s="65"/>
      <c r="K14" s="66"/>
      <c r="L14" s="231"/>
      <c r="M14" s="232"/>
      <c r="N14" s="233"/>
    </row>
    <row r="15" spans="1:19" ht="22" customHeight="1">
      <c r="A15" s="32">
        <f t="shared" si="1"/>
        <v>42410</v>
      </c>
      <c r="B15" s="33">
        <f t="shared" si="0"/>
        <v>4</v>
      </c>
      <c r="C15" s="59" t="str">
        <f>IFERROR(VLOOKUP(A15,作成管理表!$A$3:$AD$33,MATCH('（例）安室奈美恵'!$M$2,作成管理表!$A$2:$AD$2,0)+3,FALSE),"")</f>
        <v/>
      </c>
      <c r="D15" s="60" t="str">
        <f>IFERROR(VLOOKUP(A15,作成管理表!$A$3:$AD$33,MATCH('（例）安室奈美恵'!$M$2,作成管理表!$A$2:$AD$2,0)+4,FALSE),"")</f>
        <v/>
      </c>
      <c r="E15" s="61"/>
      <c r="F15" s="62"/>
      <c r="G15" s="63"/>
      <c r="H15" s="64"/>
      <c r="I15" s="65"/>
      <c r="J15" s="65"/>
      <c r="K15" s="66"/>
      <c r="L15" s="231"/>
      <c r="M15" s="232"/>
      <c r="N15" s="233"/>
    </row>
    <row r="16" spans="1:19" ht="22" customHeight="1">
      <c r="A16" s="32">
        <f t="shared" si="1"/>
        <v>42411</v>
      </c>
      <c r="B16" s="33">
        <f t="shared" si="0"/>
        <v>5</v>
      </c>
      <c r="C16" s="59" t="str">
        <f>IFERROR(VLOOKUP(A16,作成管理表!$A$3:$AD$33,MATCH('（例）安室奈美恵'!$M$2,作成管理表!$A$2:$AD$2,0)+3,FALSE),"")</f>
        <v/>
      </c>
      <c r="D16" s="60" t="str">
        <f>IFERROR(VLOOKUP(A16,作成管理表!$A$3:$AD$33,MATCH('（例）安室奈美恵'!$M$2,作成管理表!$A$2:$AD$2,0)+4,FALSE),"")</f>
        <v/>
      </c>
      <c r="E16" s="61"/>
      <c r="F16" s="62"/>
      <c r="G16" s="63"/>
      <c r="H16" s="64"/>
      <c r="I16" s="65"/>
      <c r="J16" s="65"/>
      <c r="K16" s="66"/>
      <c r="L16" s="231"/>
      <c r="M16" s="232"/>
      <c r="N16" s="233"/>
    </row>
    <row r="17" spans="1:14" ht="22" customHeight="1">
      <c r="A17" s="32">
        <f t="shared" si="1"/>
        <v>42412</v>
      </c>
      <c r="B17" s="33">
        <f t="shared" si="0"/>
        <v>6</v>
      </c>
      <c r="C17" s="59" t="str">
        <f>IFERROR(VLOOKUP(A17,作成管理表!$A$3:$AD$33,MATCH('（例）安室奈美恵'!$M$2,作成管理表!$A$2:$AD$2,0)+3,FALSE),"")</f>
        <v/>
      </c>
      <c r="D17" s="60" t="str">
        <f>IFERROR(VLOOKUP(A17,作成管理表!$A$3:$AD$33,MATCH('（例）安室奈美恵'!$M$2,作成管理表!$A$2:$AD$2,0)+4,FALSE),"")</f>
        <v/>
      </c>
      <c r="E17" s="61"/>
      <c r="F17" s="62"/>
      <c r="G17" s="63"/>
      <c r="H17" s="64"/>
      <c r="I17" s="65"/>
      <c r="J17" s="65"/>
      <c r="K17" s="66"/>
      <c r="L17" s="231"/>
      <c r="M17" s="232"/>
      <c r="N17" s="233"/>
    </row>
    <row r="18" spans="1:14" ht="22" customHeight="1">
      <c r="A18" s="32">
        <f t="shared" si="1"/>
        <v>42413</v>
      </c>
      <c r="B18" s="33">
        <f t="shared" si="0"/>
        <v>7</v>
      </c>
      <c r="C18" s="59" t="str">
        <f>IFERROR(VLOOKUP(A18,作成管理表!$A$3:$AD$33,MATCH('（例）安室奈美恵'!$M$2,作成管理表!$A$2:$AD$2,0)+3,FALSE),"")</f>
        <v/>
      </c>
      <c r="D18" s="60" t="str">
        <f>IFERROR(VLOOKUP(A18,作成管理表!$A$3:$AD$33,MATCH('（例）安室奈美恵'!$M$2,作成管理表!$A$2:$AD$2,0)+4,FALSE),"")</f>
        <v/>
      </c>
      <c r="E18" s="61"/>
      <c r="F18" s="62"/>
      <c r="G18" s="63"/>
      <c r="H18" s="64"/>
      <c r="I18" s="65"/>
      <c r="J18" s="65"/>
      <c r="K18" s="66"/>
      <c r="L18" s="231"/>
      <c r="M18" s="232"/>
      <c r="N18" s="233"/>
    </row>
    <row r="19" spans="1:14" ht="22" customHeight="1">
      <c r="A19" s="32">
        <f t="shared" si="1"/>
        <v>42414</v>
      </c>
      <c r="B19" s="33">
        <f t="shared" si="0"/>
        <v>1</v>
      </c>
      <c r="C19" s="59" t="str">
        <f>IFERROR(VLOOKUP(A19,作成管理表!$A$3:$AD$33,MATCH('（例）安室奈美恵'!$M$2,作成管理表!$A$2:$AD$2,0)+3,FALSE),"")</f>
        <v/>
      </c>
      <c r="D19" s="60" t="str">
        <f>IFERROR(VLOOKUP(A19,作成管理表!$A$3:$AD$33,MATCH('（例）安室奈美恵'!$M$2,作成管理表!$A$2:$AD$2,0)+4,FALSE),"")</f>
        <v/>
      </c>
      <c r="E19" s="61"/>
      <c r="F19" s="62"/>
      <c r="G19" s="63"/>
      <c r="H19" s="64"/>
      <c r="I19" s="65"/>
      <c r="J19" s="65"/>
      <c r="K19" s="66"/>
      <c r="L19" s="231"/>
      <c r="M19" s="232"/>
      <c r="N19" s="233"/>
    </row>
    <row r="20" spans="1:14" ht="22" customHeight="1">
      <c r="A20" s="32">
        <f t="shared" si="1"/>
        <v>42415</v>
      </c>
      <c r="B20" s="33">
        <f t="shared" si="0"/>
        <v>2</v>
      </c>
      <c r="C20" s="59">
        <f>IFERROR(VLOOKUP(A20,作成管理表!$A$3:$AD$33,MATCH('（例）安室奈美恵'!$M$2,作成管理表!$A$2:$AD$2,0)+3,FALSE),"")</f>
        <v>0.47916666666666669</v>
      </c>
      <c r="D20" s="60">
        <f>IFERROR(VLOOKUP(A20,作成管理表!$A$3:$AD$33,MATCH('（例）安室奈美恵'!$M$2,作成管理表!$A$2:$AD$2,0)+4,FALSE),"")</f>
        <v>0.875</v>
      </c>
      <c r="E20" s="61"/>
      <c r="F20" s="62"/>
      <c r="G20" s="63"/>
      <c r="H20" s="64"/>
      <c r="I20" s="65"/>
      <c r="J20" s="65"/>
      <c r="K20" s="66"/>
      <c r="L20" s="231"/>
      <c r="M20" s="232"/>
      <c r="N20" s="233"/>
    </row>
    <row r="21" spans="1:14" ht="22" customHeight="1">
      <c r="A21" s="32">
        <f t="shared" si="1"/>
        <v>42416</v>
      </c>
      <c r="B21" s="33">
        <f t="shared" si="0"/>
        <v>3</v>
      </c>
      <c r="C21" s="59" t="str">
        <f>IFERROR(VLOOKUP(A21,作成管理表!$A$3:$AD$33,MATCH('（例）安室奈美恵'!$M$2,作成管理表!$A$2:$AD$2,0)+3,FALSE),"")</f>
        <v/>
      </c>
      <c r="D21" s="60" t="str">
        <f>IFERROR(VLOOKUP(A21,作成管理表!$A$3:$AD$33,MATCH('（例）安室奈美恵'!$M$2,作成管理表!$A$2:$AD$2,0)+4,FALSE),"")</f>
        <v/>
      </c>
      <c r="E21" s="61"/>
      <c r="F21" s="62"/>
      <c r="G21" s="63"/>
      <c r="H21" s="64"/>
      <c r="I21" s="65"/>
      <c r="J21" s="65"/>
      <c r="K21" s="66"/>
      <c r="L21" s="231"/>
      <c r="M21" s="232"/>
      <c r="N21" s="233"/>
    </row>
    <row r="22" spans="1:14" ht="22" customHeight="1">
      <c r="A22" s="32">
        <f t="shared" si="1"/>
        <v>42417</v>
      </c>
      <c r="B22" s="33">
        <f t="shared" si="0"/>
        <v>4</v>
      </c>
      <c r="C22" s="59" t="str">
        <f>IFERROR(VLOOKUP(A22,作成管理表!$A$3:$AD$33,MATCH('（例）安室奈美恵'!$M$2,作成管理表!$A$2:$AD$2,0)+3,FALSE),"")</f>
        <v/>
      </c>
      <c r="D22" s="60">
        <f>IFERROR(VLOOKUP(A22,作成管理表!$A$3:$AD$33,MATCH('（例）安室奈美恵'!$M$2,作成管理表!$A$2:$AD$2,0)+4,FALSE),"")</f>
        <v>0</v>
      </c>
      <c r="E22" s="61"/>
      <c r="F22" s="62"/>
      <c r="G22" s="63"/>
      <c r="H22" s="64"/>
      <c r="I22" s="65"/>
      <c r="J22" s="65"/>
      <c r="K22" s="66"/>
      <c r="L22" s="231"/>
      <c r="M22" s="232"/>
      <c r="N22" s="233"/>
    </row>
    <row r="23" spans="1:14" ht="22" customHeight="1">
      <c r="A23" s="32">
        <f t="shared" si="1"/>
        <v>42418</v>
      </c>
      <c r="B23" s="33">
        <f t="shared" si="0"/>
        <v>5</v>
      </c>
      <c r="C23" s="59" t="str">
        <f>IFERROR(VLOOKUP(A23,作成管理表!$A$3:$AD$33,MATCH('（例）安室奈美恵'!$M$2,作成管理表!$A$2:$AD$2,0)+3,FALSE),"")</f>
        <v/>
      </c>
      <c r="D23" s="60" t="str">
        <f>IFERROR(VLOOKUP(A23,作成管理表!$A$3:$AD$33,MATCH('（例）安室奈美恵'!$M$2,作成管理表!$A$2:$AD$2,0)+4,FALSE),"")</f>
        <v/>
      </c>
      <c r="E23" s="61"/>
      <c r="F23" s="62"/>
      <c r="G23" s="63"/>
      <c r="H23" s="64"/>
      <c r="I23" s="65"/>
      <c r="J23" s="65"/>
      <c r="K23" s="66"/>
      <c r="L23" s="231"/>
      <c r="M23" s="232"/>
      <c r="N23" s="233"/>
    </row>
    <row r="24" spans="1:14" ht="22" customHeight="1">
      <c r="A24" s="32">
        <f t="shared" si="1"/>
        <v>42419</v>
      </c>
      <c r="B24" s="33">
        <f t="shared" si="0"/>
        <v>6</v>
      </c>
      <c r="C24" s="59" t="str">
        <f>IFERROR(VLOOKUP(A24,作成管理表!$A$3:$AD$33,MATCH('（例）安室奈美恵'!$M$2,作成管理表!$A$2:$AD$2,0)+3,FALSE),"")</f>
        <v/>
      </c>
      <c r="D24" s="60" t="str">
        <f>IFERROR(VLOOKUP(A24,作成管理表!$A$3:$AD$33,MATCH('（例）安室奈美恵'!$M$2,作成管理表!$A$2:$AD$2,0)+4,FALSE),"")</f>
        <v/>
      </c>
      <c r="E24" s="61"/>
      <c r="F24" s="62"/>
      <c r="G24" s="63"/>
      <c r="H24" s="64"/>
      <c r="I24" s="65"/>
      <c r="J24" s="65"/>
      <c r="K24" s="66"/>
      <c r="L24" s="231"/>
      <c r="M24" s="232"/>
      <c r="N24" s="233"/>
    </row>
    <row r="25" spans="1:14" ht="22" customHeight="1">
      <c r="A25" s="32">
        <f t="shared" si="1"/>
        <v>42420</v>
      </c>
      <c r="B25" s="33">
        <f t="shared" si="0"/>
        <v>7</v>
      </c>
      <c r="C25" s="59" t="str">
        <f>IFERROR(VLOOKUP(A25,作成管理表!$A$3:$AD$33,MATCH('（例）安室奈美恵'!$M$2,作成管理表!$A$2:$AD$2,0)+3,FALSE),"")</f>
        <v/>
      </c>
      <c r="D25" s="60" t="str">
        <f>IFERROR(VLOOKUP(A25,作成管理表!$A$3:$AD$33,MATCH('（例）安室奈美恵'!$M$2,作成管理表!$A$2:$AD$2,0)+4,FALSE),"")</f>
        <v/>
      </c>
      <c r="E25" s="61"/>
      <c r="F25" s="62"/>
      <c r="G25" s="63"/>
      <c r="H25" s="64"/>
      <c r="I25" s="65"/>
      <c r="J25" s="65"/>
      <c r="K25" s="66"/>
      <c r="L25" s="231"/>
      <c r="M25" s="232"/>
      <c r="N25" s="233"/>
    </row>
    <row r="26" spans="1:14" ht="22" customHeight="1">
      <c r="A26" s="32">
        <f t="shared" si="1"/>
        <v>42421</v>
      </c>
      <c r="B26" s="33">
        <f t="shared" si="0"/>
        <v>1</v>
      </c>
      <c r="C26" s="59" t="str">
        <f>IFERROR(VLOOKUP(A26,作成管理表!$A$3:$AD$33,MATCH('（例）安室奈美恵'!$M$2,作成管理表!$A$2:$AD$2,0)+3,FALSE),"")</f>
        <v/>
      </c>
      <c r="D26" s="60" t="str">
        <f>IFERROR(VLOOKUP(A26,作成管理表!$A$3:$AD$33,MATCH('（例）安室奈美恵'!$M$2,作成管理表!$A$2:$AD$2,0)+4,FALSE),"")</f>
        <v/>
      </c>
      <c r="E26" s="61"/>
      <c r="F26" s="62"/>
      <c r="G26" s="63"/>
      <c r="H26" s="64"/>
      <c r="I26" s="65"/>
      <c r="J26" s="65"/>
      <c r="K26" s="66"/>
      <c r="L26" s="231"/>
      <c r="M26" s="232"/>
      <c r="N26" s="233"/>
    </row>
    <row r="27" spans="1:14" ht="22" customHeight="1">
      <c r="A27" s="32">
        <f t="shared" si="1"/>
        <v>42422</v>
      </c>
      <c r="B27" s="33">
        <f t="shared" si="0"/>
        <v>2</v>
      </c>
      <c r="C27" s="59" t="str">
        <f>IFERROR(VLOOKUP(A27,作成管理表!$A$3:$AD$33,MATCH('（例）安室奈美恵'!$M$2,作成管理表!$A$2:$AD$2,0)+3,FALSE),"")</f>
        <v/>
      </c>
      <c r="D27" s="60" t="str">
        <f>IFERROR(VLOOKUP(A27,作成管理表!$A$3:$AD$33,MATCH('（例）安室奈美恵'!$M$2,作成管理表!$A$2:$AD$2,0)+4,FALSE),"")</f>
        <v/>
      </c>
      <c r="E27" s="61"/>
      <c r="F27" s="62"/>
      <c r="G27" s="63"/>
      <c r="H27" s="64"/>
      <c r="I27" s="65"/>
      <c r="J27" s="65"/>
      <c r="K27" s="66"/>
      <c r="L27" s="231"/>
      <c r="M27" s="232"/>
      <c r="N27" s="233"/>
    </row>
    <row r="28" spans="1:14" ht="22" customHeight="1">
      <c r="A28" s="32">
        <f t="shared" si="1"/>
        <v>42423</v>
      </c>
      <c r="B28" s="33">
        <f t="shared" si="0"/>
        <v>3</v>
      </c>
      <c r="C28" s="59" t="str">
        <f>IFERROR(VLOOKUP(A28,作成管理表!$A$3:$AD$33,MATCH('（例）安室奈美恵'!$M$2,作成管理表!$A$2:$AD$2,0)+3,FALSE),"")</f>
        <v/>
      </c>
      <c r="D28" s="60" t="str">
        <f>IFERROR(VLOOKUP(A28,作成管理表!$A$3:$AD$33,MATCH('（例）安室奈美恵'!$M$2,作成管理表!$A$2:$AD$2,0)+4,FALSE),"")</f>
        <v/>
      </c>
      <c r="E28" s="61"/>
      <c r="F28" s="62"/>
      <c r="G28" s="63"/>
      <c r="H28" s="64"/>
      <c r="I28" s="65"/>
      <c r="J28" s="65"/>
      <c r="K28" s="66"/>
      <c r="L28" s="231"/>
      <c r="M28" s="232"/>
      <c r="N28" s="233"/>
    </row>
    <row r="29" spans="1:14" ht="22" customHeight="1">
      <c r="A29" s="32">
        <f t="shared" si="1"/>
        <v>42424</v>
      </c>
      <c r="B29" s="33">
        <f t="shared" si="0"/>
        <v>4</v>
      </c>
      <c r="C29" s="59" t="str">
        <f>IFERROR(VLOOKUP(A29,作成管理表!$A$3:$AD$33,MATCH('（例）安室奈美恵'!$M$2,作成管理表!$A$2:$AD$2,0)+3,FALSE),"")</f>
        <v/>
      </c>
      <c r="D29" s="60" t="str">
        <f>IFERROR(VLOOKUP(A29,作成管理表!$A$3:$AD$33,MATCH('（例）安室奈美恵'!$M$2,作成管理表!$A$2:$AD$2,0)+4,FALSE),"")</f>
        <v/>
      </c>
      <c r="E29" s="61"/>
      <c r="F29" s="62"/>
      <c r="G29" s="63"/>
      <c r="H29" s="64"/>
      <c r="I29" s="65"/>
      <c r="J29" s="65"/>
      <c r="K29" s="66"/>
      <c r="L29" s="231"/>
      <c r="M29" s="232"/>
      <c r="N29" s="233"/>
    </row>
    <row r="30" spans="1:14" ht="22" customHeight="1">
      <c r="A30" s="32">
        <f t="shared" si="1"/>
        <v>42425</v>
      </c>
      <c r="B30" s="33">
        <f t="shared" si="0"/>
        <v>5</v>
      </c>
      <c r="C30" s="59">
        <f>IFERROR(VLOOKUP(A30,作成管理表!$A$3:$AD$33,MATCH('（例）安室奈美恵'!$M$2,作成管理表!$A$2:$AD$2,0)+3,FALSE),"")</f>
        <v>0.4375</v>
      </c>
      <c r="D30" s="60">
        <f>IFERROR(VLOOKUP(A30,作成管理表!$A$3:$AD$33,MATCH('（例）安室奈美恵'!$M$2,作成管理表!$A$2:$AD$2,0)+4,FALSE),"")</f>
        <v>0.875</v>
      </c>
      <c r="E30" s="61"/>
      <c r="F30" s="62"/>
      <c r="G30" s="63"/>
      <c r="H30" s="64"/>
      <c r="I30" s="65"/>
      <c r="J30" s="65"/>
      <c r="K30" s="66"/>
      <c r="L30" s="231"/>
      <c r="M30" s="232"/>
      <c r="N30" s="233"/>
    </row>
    <row r="31" spans="1:14" ht="22" customHeight="1">
      <c r="A31" s="32">
        <f>IF(A30="","",IF(MONTH(A30+1)=MONTH($D$1),A30+1,""))</f>
        <v>42426</v>
      </c>
      <c r="B31" s="33">
        <f t="shared" si="0"/>
        <v>6</v>
      </c>
      <c r="C31" s="59" t="str">
        <f>IFERROR(VLOOKUP(A31,作成管理表!$A$3:$AD$33,MATCH('（例）安室奈美恵'!$M$2,作成管理表!$A$2:$AD$2,0)+3,FALSE),"")</f>
        <v/>
      </c>
      <c r="D31" s="60" t="str">
        <f>IFERROR(VLOOKUP(A31,作成管理表!$A$3:$AD$33,MATCH('（例）安室奈美恵'!$M$2,作成管理表!$A$2:$AD$2,0)+4,FALSE),"")</f>
        <v/>
      </c>
      <c r="E31" s="61"/>
      <c r="F31" s="62"/>
      <c r="G31" s="63"/>
      <c r="H31" s="64"/>
      <c r="I31" s="65"/>
      <c r="J31" s="65"/>
      <c r="K31" s="66"/>
      <c r="L31" s="231"/>
      <c r="M31" s="232"/>
      <c r="N31" s="233"/>
    </row>
    <row r="32" spans="1:14" ht="22" customHeight="1">
      <c r="A32" s="32">
        <f t="shared" ref="A32:A36" si="2">IF(A31="","",IF(MONTH(A31+1)=MONTH($D$1),A31+1,""))</f>
        <v>42427</v>
      </c>
      <c r="B32" s="33">
        <f t="shared" si="0"/>
        <v>7</v>
      </c>
      <c r="C32" s="59" t="str">
        <f>IFERROR(VLOOKUP(A32,作成管理表!$A$3:$AD$33,MATCH('（例）安室奈美恵'!$M$2,作成管理表!$A$2:$AD$2,0)+3,FALSE),"")</f>
        <v/>
      </c>
      <c r="D32" s="60" t="str">
        <f>IFERROR(VLOOKUP(A32,作成管理表!$A$3:$AD$33,MATCH('（例）安室奈美恵'!$M$2,作成管理表!$A$2:$AD$2,0)+4,FALSE),"")</f>
        <v/>
      </c>
      <c r="E32" s="61"/>
      <c r="F32" s="62"/>
      <c r="G32" s="63"/>
      <c r="H32" s="64"/>
      <c r="I32" s="65"/>
      <c r="J32" s="65"/>
      <c r="K32" s="66"/>
      <c r="L32" s="231"/>
      <c r="M32" s="232"/>
      <c r="N32" s="233"/>
    </row>
    <row r="33" spans="1:14" ht="22" customHeight="1">
      <c r="A33" s="32">
        <f t="shared" si="2"/>
        <v>42428</v>
      </c>
      <c r="B33" s="33">
        <f t="shared" si="0"/>
        <v>1</v>
      </c>
      <c r="C33" s="59">
        <f>IFERROR(VLOOKUP(A33,作成管理表!$A$3:$AD$33,MATCH('（例）安室奈美恵'!$M$2,作成管理表!$A$2:$AD$2,0)+3,FALSE),"")</f>
        <v>0.47916666666666669</v>
      </c>
      <c r="D33" s="60">
        <f>IFERROR(VLOOKUP(A33,作成管理表!$A$3:$AD$33,MATCH('（例）安室奈美恵'!$M$2,作成管理表!$A$2:$AD$2,0)+4,FALSE),"")</f>
        <v>0.70833333333333337</v>
      </c>
      <c r="E33" s="61"/>
      <c r="F33" s="62"/>
      <c r="G33" s="63"/>
      <c r="H33" s="64"/>
      <c r="I33" s="65"/>
      <c r="J33" s="65"/>
      <c r="K33" s="66"/>
      <c r="L33" s="231"/>
      <c r="M33" s="232"/>
      <c r="N33" s="233"/>
    </row>
    <row r="34" spans="1:14" ht="22" customHeight="1">
      <c r="A34" s="32">
        <f t="shared" si="2"/>
        <v>42429</v>
      </c>
      <c r="B34" s="33">
        <f t="shared" si="0"/>
        <v>2</v>
      </c>
      <c r="C34" s="59" t="str">
        <f>IFERROR(VLOOKUP(A34,作成管理表!$A$3:$AD$33,MATCH('（例）安室奈美恵'!$M$2,作成管理表!$A$2:$AD$2,0)+3,FALSE),"")</f>
        <v/>
      </c>
      <c r="D34" s="60">
        <f>IFERROR(VLOOKUP(A34,作成管理表!$A$3:$AD$33,MATCH('（例）安室奈美恵'!$M$2,作成管理表!$A$2:$AD$2,0)+4,FALSE),"")</f>
        <v>0</v>
      </c>
      <c r="E34" s="61"/>
      <c r="F34" s="62"/>
      <c r="G34" s="63"/>
      <c r="H34" s="64"/>
      <c r="I34" s="65"/>
      <c r="J34" s="65"/>
      <c r="K34" s="66"/>
      <c r="L34" s="231"/>
      <c r="M34" s="232"/>
      <c r="N34" s="233"/>
    </row>
    <row r="35" spans="1:14" ht="22" customHeight="1">
      <c r="A35" s="32" t="str">
        <f t="shared" si="2"/>
        <v/>
      </c>
      <c r="B35" s="33" t="str">
        <f t="shared" si="0"/>
        <v/>
      </c>
      <c r="C35" s="59" t="str">
        <f>IFERROR(VLOOKUP(A35,作成管理表!$A$3:$AD$33,MATCH('（例）安室奈美恵'!$M$2,作成管理表!$A$2:$AD$2,0)+3,FALSE),"")</f>
        <v/>
      </c>
      <c r="D35" s="60" t="str">
        <f>IFERROR(VLOOKUP(A35,作成管理表!$A$3:$AD$33,MATCH('（例）安室奈美恵'!$M$2,作成管理表!$A$2:$AD$2,0)+4,FALSE),"")</f>
        <v/>
      </c>
      <c r="E35" s="61"/>
      <c r="F35" s="62"/>
      <c r="G35" s="63"/>
      <c r="H35" s="64"/>
      <c r="I35" s="65"/>
      <c r="J35" s="65"/>
      <c r="K35" s="66"/>
      <c r="L35" s="231"/>
      <c r="M35" s="232"/>
      <c r="N35" s="233"/>
    </row>
    <row r="36" spans="1:14" ht="22" customHeight="1" thickBot="1">
      <c r="A36" s="32" t="str">
        <f t="shared" si="2"/>
        <v/>
      </c>
      <c r="B36" s="33" t="str">
        <f t="shared" ref="B36" si="3">IF(A36="","",A36)</f>
        <v/>
      </c>
      <c r="C36" s="59" t="str">
        <f>IFERROR(VLOOKUP(A36,作成管理表!$A$3:$AD$33,MATCH('（例）安室奈美恵'!$M$2,作成管理表!$A$2:$AD$2,0)+3,FALSE),"")</f>
        <v/>
      </c>
      <c r="D36" s="60" t="str">
        <f>IFERROR(VLOOKUP(A36,作成管理表!$A$3:$AD$33,MATCH('（例）安室奈美恵'!$M$2,作成管理表!$A$2:$AD$2,0)+4,FALSE),"")</f>
        <v/>
      </c>
      <c r="E36" s="61"/>
      <c r="F36" s="62"/>
      <c r="G36" s="63"/>
      <c r="H36" s="64"/>
      <c r="I36" s="65"/>
      <c r="J36" s="65"/>
      <c r="K36" s="66"/>
      <c r="L36" s="231"/>
      <c r="M36" s="232"/>
      <c r="N36" s="233"/>
    </row>
    <row r="37" spans="1:14" ht="22.5" customHeight="1" thickBot="1">
      <c r="A37" s="67"/>
      <c r="B37" s="68"/>
      <c r="C37" s="69"/>
      <c r="D37" s="70"/>
      <c r="E37" s="71"/>
      <c r="F37" s="70"/>
      <c r="G37" s="72"/>
      <c r="H37" s="73"/>
      <c r="I37" s="74"/>
      <c r="J37" s="74"/>
      <c r="K37" s="75"/>
      <c r="L37" s="234"/>
      <c r="M37" s="235"/>
      <c r="N37" s="236"/>
    </row>
    <row r="38" spans="1:14" ht="12.75" customHeight="1" thickTop="1">
      <c r="A38" s="76"/>
      <c r="B38" s="77"/>
      <c r="C38" s="78"/>
      <c r="D38" s="78"/>
      <c r="E38" s="78"/>
      <c r="F38" s="78"/>
      <c r="G38" s="79"/>
      <c r="H38" s="78"/>
      <c r="I38" s="78"/>
      <c r="J38" s="78"/>
      <c r="K38" s="79"/>
      <c r="L38" s="80"/>
      <c r="M38" s="80"/>
      <c r="N38" s="80"/>
    </row>
    <row r="39" spans="1:14" ht="12.75" customHeight="1" thickBot="1">
      <c r="A39" s="76"/>
      <c r="B39" s="77"/>
      <c r="C39" s="78"/>
      <c r="D39" s="78"/>
      <c r="E39" s="78"/>
      <c r="F39" s="78"/>
      <c r="G39" s="79"/>
      <c r="H39" s="78"/>
      <c r="I39" s="78"/>
      <c r="J39" s="78"/>
      <c r="K39" s="79"/>
      <c r="L39" s="80"/>
    </row>
    <row r="40" spans="1:14" ht="12.75" customHeight="1" thickBot="1">
      <c r="A40" s="76"/>
      <c r="B40" s="77"/>
      <c r="C40" s="81" t="s">
        <v>55</v>
      </c>
      <c r="D40" s="82" t="s">
        <v>56</v>
      </c>
      <c r="E40" s="82" t="s">
        <v>57</v>
      </c>
      <c r="F40" s="83" t="s">
        <v>58</v>
      </c>
      <c r="G40" s="84" t="s">
        <v>59</v>
      </c>
      <c r="H40" s="85" t="s">
        <v>60</v>
      </c>
      <c r="I40" s="86" t="s">
        <v>61</v>
      </c>
      <c r="L40" s="80"/>
      <c r="M40" s="87" t="s">
        <v>62</v>
      </c>
      <c r="N40" s="88" t="s">
        <v>63</v>
      </c>
    </row>
    <row r="41" spans="1:14" ht="12.75" customHeight="1" thickTop="1">
      <c r="A41" s="76"/>
      <c r="B41" s="77"/>
      <c r="C41" s="237"/>
      <c r="D41" s="239"/>
      <c r="E41" s="239"/>
      <c r="F41" s="239"/>
      <c r="G41" s="239"/>
      <c r="H41" s="242"/>
      <c r="I41" s="244"/>
      <c r="L41" s="80"/>
      <c r="M41" s="225"/>
      <c r="N41" s="228"/>
    </row>
    <row r="42" spans="1:14" ht="12.75" customHeight="1" thickBot="1">
      <c r="A42" s="76"/>
      <c r="B42" s="77"/>
      <c r="C42" s="238"/>
      <c r="D42" s="240"/>
      <c r="E42" s="241"/>
      <c r="F42" s="241"/>
      <c r="G42" s="241"/>
      <c r="H42" s="243"/>
      <c r="I42" s="245"/>
      <c r="L42" s="80"/>
      <c r="M42" s="226"/>
      <c r="N42" s="229"/>
    </row>
    <row r="43" spans="1:14" ht="12.75" customHeight="1" thickBot="1">
      <c r="A43" s="76"/>
      <c r="B43" s="77"/>
      <c r="C43" s="78"/>
      <c r="D43" s="78"/>
      <c r="E43" s="78"/>
      <c r="F43" s="78"/>
      <c r="G43" s="79"/>
      <c r="H43" s="78"/>
      <c r="I43" s="78"/>
      <c r="K43" s="80"/>
      <c r="M43" s="227"/>
      <c r="N43" s="230"/>
    </row>
    <row r="44" spans="1:14" s="149" customFormat="1" ht="22.5" customHeight="1">
      <c r="B44" s="44"/>
      <c r="C44" s="40"/>
      <c r="E44" s="89"/>
      <c r="F44" s="89"/>
      <c r="G44" s="89"/>
      <c r="H44" s="89"/>
      <c r="I44" s="89"/>
      <c r="J44" s="90"/>
      <c r="L44" s="91"/>
      <c r="M44" s="92"/>
      <c r="N44" s="92"/>
    </row>
    <row r="45" spans="1:14" s="149" customFormat="1" ht="22.5" customHeight="1">
      <c r="B45" s="44"/>
      <c r="C45" s="40"/>
      <c r="D45" s="40"/>
      <c r="E45" s="40"/>
      <c r="F45" s="40"/>
      <c r="G45" s="40"/>
      <c r="H45" s="40"/>
      <c r="I45" s="40"/>
      <c r="L45" s="41"/>
      <c r="M45" s="41"/>
      <c r="N45" s="41"/>
    </row>
    <row r="46" spans="1:14" s="149" customFormat="1" ht="22.5" customHeight="1">
      <c r="B46" s="44"/>
      <c r="C46" s="40"/>
      <c r="D46" s="40"/>
      <c r="E46" s="40"/>
      <c r="F46" s="40"/>
      <c r="G46" s="40"/>
      <c r="H46" s="40"/>
      <c r="I46" s="40"/>
      <c r="L46" s="41"/>
      <c r="M46" s="41"/>
      <c r="N46" s="41"/>
    </row>
    <row r="47" spans="1:14" s="149" customFormat="1" ht="22.5" customHeight="1">
      <c r="B47" s="44"/>
      <c r="C47" s="40"/>
      <c r="D47" s="40"/>
      <c r="E47" s="40"/>
      <c r="F47" s="40"/>
      <c r="G47" s="40"/>
      <c r="H47" s="40"/>
      <c r="I47" s="40"/>
      <c r="L47" s="41"/>
      <c r="M47" s="41"/>
      <c r="N47" s="41"/>
    </row>
    <row r="48" spans="1:14" s="149" customFormat="1" ht="22.5" customHeight="1">
      <c r="B48" s="44"/>
      <c r="C48" s="40"/>
      <c r="D48" s="40"/>
      <c r="E48" s="40"/>
      <c r="F48" s="40"/>
      <c r="G48" s="40"/>
      <c r="H48" s="40"/>
      <c r="I48" s="40"/>
      <c r="J48" s="40"/>
      <c r="K48" s="41"/>
      <c r="L48" s="41"/>
      <c r="M48" s="41"/>
      <c r="N48" s="41"/>
    </row>
    <row r="49" spans="2:14" s="149" customFormat="1" ht="22.5" customHeight="1">
      <c r="B49" s="44"/>
      <c r="C49" s="40"/>
      <c r="D49" s="40"/>
      <c r="E49" s="40"/>
      <c r="F49" s="40"/>
      <c r="G49" s="40"/>
      <c r="H49" s="40"/>
      <c r="I49" s="40"/>
      <c r="J49" s="40"/>
      <c r="K49" s="41"/>
      <c r="L49" s="41"/>
      <c r="M49" s="41"/>
      <c r="N49" s="41"/>
    </row>
    <row r="50" spans="2:14" s="149" customFormat="1" ht="22.5" customHeight="1">
      <c r="B50" s="44"/>
      <c r="C50" s="40"/>
      <c r="D50" s="40"/>
      <c r="E50" s="40"/>
      <c r="F50" s="40"/>
      <c r="G50" s="40"/>
      <c r="H50" s="40"/>
      <c r="I50" s="40"/>
      <c r="J50" s="40"/>
      <c r="K50" s="41"/>
      <c r="L50" s="41"/>
      <c r="M50" s="41"/>
      <c r="N50" s="41"/>
    </row>
    <row r="51" spans="2:14" s="149" customFormat="1" ht="22.5" customHeight="1">
      <c r="B51" s="44"/>
      <c r="C51" s="40"/>
      <c r="D51" s="40"/>
      <c r="E51" s="40"/>
      <c r="F51" s="40"/>
      <c r="G51" s="40"/>
      <c r="H51" s="40"/>
      <c r="I51" s="40"/>
      <c r="J51" s="40"/>
      <c r="K51" s="41"/>
      <c r="L51" s="41"/>
      <c r="M51" s="41"/>
      <c r="N51" s="41"/>
    </row>
    <row r="52" spans="2:14" s="149" customFormat="1" ht="22.5" customHeight="1">
      <c r="B52" s="44"/>
      <c r="C52" s="40"/>
      <c r="D52" s="40"/>
      <c r="E52" s="40"/>
      <c r="F52" s="40"/>
      <c r="G52" s="40"/>
      <c r="H52" s="40"/>
      <c r="I52" s="40"/>
      <c r="J52" s="40"/>
      <c r="K52" s="41"/>
      <c r="L52" s="41"/>
      <c r="M52" s="41"/>
      <c r="N52" s="41"/>
    </row>
    <row r="53" spans="2:14" s="149" customFormat="1" ht="22.5" customHeight="1">
      <c r="B53" s="44"/>
      <c r="C53" s="40"/>
      <c r="D53" s="40"/>
      <c r="E53" s="40"/>
      <c r="F53" s="40"/>
      <c r="G53" s="40"/>
      <c r="H53" s="40"/>
      <c r="I53" s="40"/>
      <c r="J53" s="40"/>
      <c r="K53" s="41"/>
      <c r="L53" s="41"/>
      <c r="M53" s="41"/>
      <c r="N53" s="41"/>
    </row>
    <row r="54" spans="2:14" s="149" customFormat="1" ht="22.5" customHeight="1">
      <c r="B54" s="44"/>
      <c r="C54" s="40"/>
      <c r="D54" s="40"/>
      <c r="E54" s="40"/>
      <c r="F54" s="40"/>
      <c r="G54" s="40"/>
      <c r="H54" s="40"/>
      <c r="I54" s="40"/>
      <c r="J54" s="40"/>
      <c r="K54" s="41"/>
      <c r="L54" s="41"/>
      <c r="M54" s="41"/>
      <c r="N54" s="41"/>
    </row>
    <row r="55" spans="2:14" s="149" customFormat="1" ht="22.5" customHeight="1">
      <c r="B55" s="44"/>
      <c r="C55" s="40"/>
      <c r="D55" s="40"/>
      <c r="E55" s="40"/>
      <c r="F55" s="40"/>
      <c r="G55" s="40"/>
      <c r="H55" s="40"/>
      <c r="I55" s="40"/>
      <c r="J55" s="40"/>
      <c r="K55" s="41"/>
      <c r="L55" s="41"/>
      <c r="M55" s="41"/>
      <c r="N55" s="41"/>
    </row>
    <row r="56" spans="2:14" s="149" customFormat="1" ht="22.5" customHeight="1">
      <c r="B56" s="44"/>
      <c r="C56" s="40"/>
      <c r="D56" s="40"/>
      <c r="E56" s="40"/>
      <c r="F56" s="40"/>
      <c r="G56" s="40"/>
      <c r="H56" s="40"/>
      <c r="I56" s="40"/>
      <c r="J56" s="40"/>
      <c r="K56" s="41"/>
      <c r="L56" s="41"/>
      <c r="M56" s="41"/>
      <c r="N56" s="41"/>
    </row>
    <row r="57" spans="2:14" s="149" customFormat="1" ht="22.5" customHeight="1">
      <c r="B57" s="44"/>
      <c r="C57" s="40"/>
      <c r="D57" s="40"/>
      <c r="E57" s="40"/>
      <c r="F57" s="40"/>
      <c r="G57" s="40"/>
      <c r="H57" s="40"/>
      <c r="I57" s="40"/>
      <c r="J57" s="40"/>
      <c r="K57" s="41"/>
      <c r="L57" s="41"/>
      <c r="M57" s="41"/>
      <c r="N57" s="41"/>
    </row>
    <row r="58" spans="2:14" s="149" customFormat="1" ht="22.5" customHeight="1">
      <c r="B58" s="44"/>
      <c r="C58" s="40"/>
      <c r="D58" s="40"/>
      <c r="E58" s="40"/>
      <c r="F58" s="40"/>
      <c r="G58" s="40"/>
      <c r="H58" s="40"/>
      <c r="I58" s="40"/>
      <c r="J58" s="40"/>
      <c r="K58" s="41"/>
      <c r="L58" s="41"/>
      <c r="M58" s="41"/>
      <c r="N58" s="41"/>
    </row>
    <row r="59" spans="2:14" s="149" customFormat="1" ht="22.5" customHeight="1">
      <c r="B59" s="44"/>
      <c r="C59" s="40"/>
      <c r="D59" s="40"/>
      <c r="E59" s="40"/>
      <c r="F59" s="40"/>
      <c r="G59" s="40"/>
      <c r="H59" s="40"/>
      <c r="I59" s="40"/>
      <c r="J59" s="40"/>
      <c r="K59" s="41"/>
      <c r="L59" s="41"/>
      <c r="M59" s="41"/>
      <c r="N59" s="41"/>
    </row>
    <row r="60" spans="2:14" s="149" customFormat="1" ht="22.5" customHeight="1">
      <c r="B60" s="44"/>
      <c r="C60" s="40"/>
      <c r="D60" s="40"/>
      <c r="E60" s="40"/>
      <c r="F60" s="40"/>
      <c r="G60" s="40"/>
      <c r="H60" s="40"/>
      <c r="I60" s="40"/>
      <c r="J60" s="40"/>
      <c r="K60" s="41"/>
      <c r="L60" s="41"/>
      <c r="M60" s="41"/>
      <c r="N60" s="41"/>
    </row>
    <row r="61" spans="2:14" s="149" customFormat="1" ht="22.5" customHeight="1">
      <c r="B61" s="44"/>
      <c r="C61" s="40"/>
      <c r="D61" s="40"/>
      <c r="E61" s="40"/>
      <c r="F61" s="40"/>
      <c r="G61" s="40"/>
      <c r="H61" s="40"/>
      <c r="I61" s="40"/>
      <c r="J61" s="40"/>
      <c r="K61" s="41"/>
      <c r="L61" s="41"/>
      <c r="M61" s="41"/>
      <c r="N61" s="41"/>
    </row>
    <row r="62" spans="2:14" s="149" customFormat="1" ht="22.5" customHeight="1">
      <c r="B62" s="44"/>
      <c r="C62" s="40"/>
      <c r="D62" s="40"/>
      <c r="E62" s="40"/>
      <c r="F62" s="40"/>
      <c r="G62" s="40"/>
      <c r="H62" s="40"/>
      <c r="I62" s="40"/>
      <c r="J62" s="40"/>
      <c r="K62" s="41"/>
      <c r="L62" s="41"/>
      <c r="M62" s="41"/>
      <c r="N62" s="41"/>
    </row>
  </sheetData>
  <mergeCells count="52">
    <mergeCell ref="D1:F1"/>
    <mergeCell ref="L1:N1"/>
    <mergeCell ref="A2:B2"/>
    <mergeCell ref="M2:N2"/>
    <mergeCell ref="A4:B5"/>
    <mergeCell ref="C4:D4"/>
    <mergeCell ref="E4:F4"/>
    <mergeCell ref="G4:G5"/>
    <mergeCell ref="H4:K4"/>
    <mergeCell ref="L4:N4"/>
    <mergeCell ref="L16:N16"/>
    <mergeCell ref="L5:N5"/>
    <mergeCell ref="L6:N6"/>
    <mergeCell ref="L7:N7"/>
    <mergeCell ref="L8:N8"/>
    <mergeCell ref="L9:N9"/>
    <mergeCell ref="L10:N10"/>
    <mergeCell ref="L11:N11"/>
    <mergeCell ref="L12:N12"/>
    <mergeCell ref="L13:N13"/>
    <mergeCell ref="L14:N14"/>
    <mergeCell ref="L15:N15"/>
    <mergeCell ref="L28:N28"/>
    <mergeCell ref="L17:N17"/>
    <mergeCell ref="L18:N18"/>
    <mergeCell ref="L19:N19"/>
    <mergeCell ref="L20:N20"/>
    <mergeCell ref="L21:N21"/>
    <mergeCell ref="L22:N22"/>
    <mergeCell ref="L23:N23"/>
    <mergeCell ref="L24:N24"/>
    <mergeCell ref="L25:N25"/>
    <mergeCell ref="L26:N26"/>
    <mergeCell ref="L27:N27"/>
    <mergeCell ref="H41:H42"/>
    <mergeCell ref="I41:I42"/>
    <mergeCell ref="L29:N29"/>
    <mergeCell ref="L30:N30"/>
    <mergeCell ref="L31:N31"/>
    <mergeCell ref="L32:N32"/>
    <mergeCell ref="L33:N33"/>
    <mergeCell ref="L34:N34"/>
    <mergeCell ref="C41:C42"/>
    <mergeCell ref="D41:D42"/>
    <mergeCell ref="E41:E42"/>
    <mergeCell ref="F41:F42"/>
    <mergeCell ref="G41:G42"/>
    <mergeCell ref="M41:M43"/>
    <mergeCell ref="N41:N43"/>
    <mergeCell ref="L35:N35"/>
    <mergeCell ref="L36:N36"/>
    <mergeCell ref="L37:N37"/>
  </mergeCells>
  <phoneticPr fontId="25"/>
  <conditionalFormatting sqref="I6:K8">
    <cfRule type="cellIs" dxfId="23" priority="11" stopIfTrue="1" operator="equal">
      <formula>0</formula>
    </cfRule>
  </conditionalFormatting>
  <conditionalFormatting sqref="I9:K36">
    <cfRule type="cellIs" dxfId="22" priority="10" stopIfTrue="1" operator="equal">
      <formula>0</formula>
    </cfRule>
  </conditionalFormatting>
  <conditionalFormatting sqref="A31:A36">
    <cfRule type="expression" dxfId="21" priority="1" stopIfTrue="1">
      <formula>WEEKDAY($A31)=7</formula>
    </cfRule>
    <cfRule type="expression" dxfId="20" priority="2" stopIfTrue="1">
      <formula>WEEKDAY($A31)=1</formula>
    </cfRule>
    <cfRule type="expression" dxfId="19" priority="3" stopIfTrue="1">
      <formula>MATCH($A31,祝日,0)&gt;0</formula>
    </cfRule>
  </conditionalFormatting>
  <conditionalFormatting sqref="A7:A30">
    <cfRule type="expression" dxfId="18" priority="4" stopIfTrue="1">
      <formula>WEEKDAY($A7)=7</formula>
    </cfRule>
    <cfRule type="expression" dxfId="17" priority="5" stopIfTrue="1">
      <formula>WEEKDAY($A7)=1</formula>
    </cfRule>
    <cfRule type="expression" dxfId="16" priority="6" stopIfTrue="1">
      <formula>MATCH($A7,祝日,0)&gt;0</formula>
    </cfRule>
  </conditionalFormatting>
  <conditionalFormatting sqref="A6">
    <cfRule type="expression" dxfId="15" priority="7" stopIfTrue="1">
      <formula>WEEKDAY($A6)=7</formula>
    </cfRule>
    <cfRule type="expression" dxfId="14" priority="8" stopIfTrue="1">
      <formula>WEEKDAY($A6)=1</formula>
    </cfRule>
    <cfRule type="expression" dxfId="13" priority="9" stopIfTrue="1">
      <formula>MATCH($A6,祝日,0)&gt;0</formula>
    </cfRule>
  </conditionalFormatting>
  <printOptions horizontalCentered="1" verticalCentered="1"/>
  <pageMargins left="0.19685039370078741" right="0" top="0.39370078740157483" bottom="0.39370078740157483" header="0.51181102362204722" footer="0.51181102362204722"/>
  <pageSetup paperSize="9" orientation="portrait"/>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staff基本情報_給与予定!$A$22:$A$27</xm:f>
          </x14:formula1>
          <xm:sqref>M2:N2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election activeCell="O7" sqref="O7"/>
    </sheetView>
  </sheetViews>
  <sheetFormatPr baseColWidth="12" defaultColWidth="8.83203125" defaultRowHeight="20" x14ac:dyDescent="0"/>
  <cols>
    <col min="1" max="1" width="4.1640625" style="43" customWidth="1"/>
    <col min="2" max="2" width="4.1640625" style="44" customWidth="1"/>
    <col min="3" max="10" width="6.6640625" style="40" customWidth="1"/>
    <col min="11" max="11" width="6.6640625" style="41" customWidth="1"/>
    <col min="12" max="14" width="10.6640625" style="41" customWidth="1"/>
    <col min="15" max="16384" width="8.83203125" style="42"/>
  </cols>
  <sheetData>
    <row r="1" spans="1:19" ht="20" customHeight="1" thickBot="1">
      <c r="A1" s="38" t="s">
        <v>64</v>
      </c>
      <c r="B1" s="39"/>
      <c r="D1" s="255">
        <v>42401</v>
      </c>
      <c r="E1" s="255"/>
      <c r="F1" s="255"/>
      <c r="G1" s="40" t="s">
        <v>107</v>
      </c>
      <c r="L1" s="256" t="s">
        <v>129</v>
      </c>
      <c r="M1" s="257"/>
      <c r="N1" s="258"/>
    </row>
    <row r="2" spans="1:19" ht="20" customHeight="1">
      <c r="A2" s="259"/>
      <c r="B2" s="259"/>
      <c r="L2" s="146" t="s">
        <v>42</v>
      </c>
      <c r="M2" s="260"/>
      <c r="N2" s="260"/>
      <c r="P2" s="151" t="s">
        <v>106</v>
      </c>
    </row>
    <row r="3" spans="1:19" ht="12.75" customHeight="1" thickBot="1"/>
    <row r="4" spans="1:19" ht="15.75" customHeight="1" thickTop="1">
      <c r="A4" s="261"/>
      <c r="B4" s="262"/>
      <c r="C4" s="265" t="s">
        <v>43</v>
      </c>
      <c r="D4" s="266"/>
      <c r="E4" s="265" t="s">
        <v>44</v>
      </c>
      <c r="F4" s="267"/>
      <c r="G4" s="268" t="s">
        <v>45</v>
      </c>
      <c r="H4" s="270" t="s">
        <v>46</v>
      </c>
      <c r="I4" s="271"/>
      <c r="J4" s="271"/>
      <c r="K4" s="272"/>
      <c r="L4" s="273" t="s">
        <v>47</v>
      </c>
      <c r="M4" s="274"/>
      <c r="N4" s="275"/>
      <c r="P4" s="42" t="s">
        <v>104</v>
      </c>
    </row>
    <row r="5" spans="1:19" s="51" customFormat="1" ht="15.75" customHeight="1" thickBot="1">
      <c r="A5" s="263"/>
      <c r="B5" s="264"/>
      <c r="C5" s="45" t="s">
        <v>48</v>
      </c>
      <c r="D5" s="46" t="s">
        <v>49</v>
      </c>
      <c r="E5" s="45" t="s">
        <v>48</v>
      </c>
      <c r="F5" s="47" t="s">
        <v>49</v>
      </c>
      <c r="G5" s="269"/>
      <c r="H5" s="48" t="s">
        <v>50</v>
      </c>
      <c r="I5" s="49" t="s">
        <v>51</v>
      </c>
      <c r="J5" s="49" t="s">
        <v>52</v>
      </c>
      <c r="K5" s="50" t="s">
        <v>53</v>
      </c>
      <c r="L5" s="246" t="s">
        <v>54</v>
      </c>
      <c r="M5" s="247"/>
      <c r="N5" s="248"/>
      <c r="P5" s="155" t="s">
        <v>105</v>
      </c>
      <c r="S5" s="42"/>
    </row>
    <row r="6" spans="1:19" ht="22" customHeight="1" thickTop="1">
      <c r="A6" s="32">
        <f>DATE(YEAR(D1),MONTH(D1),1)</f>
        <v>42401</v>
      </c>
      <c r="B6" s="147">
        <f>IF(A6="","",WEEKDAY(A6))</f>
        <v>2</v>
      </c>
      <c r="C6" s="148" t="str">
        <f>IFERROR(VLOOKUP(A6,作成管理表!$A$3:$AD$33,MATCH(出勤簿_原本!$M$2,作成管理表!$A$2:$AD$2,0)+3,FALSE),"")</f>
        <v/>
      </c>
      <c r="D6" s="52" t="str">
        <f>IFERROR(VLOOKUP(A6,作成管理表!$A$3:$AD$33,MATCH(出勤簿_原本!$M$2,作成管理表!$A$2:$AD$2,0)+4,FALSE),"")</f>
        <v/>
      </c>
      <c r="E6" s="53"/>
      <c r="F6" s="54"/>
      <c r="G6" s="55"/>
      <c r="H6" s="56"/>
      <c r="I6" s="57"/>
      <c r="J6" s="57"/>
      <c r="K6" s="58"/>
      <c r="L6" s="249"/>
      <c r="M6" s="250"/>
      <c r="N6" s="251"/>
      <c r="P6" s="42" t="s">
        <v>108</v>
      </c>
    </row>
    <row r="7" spans="1:19" ht="22" customHeight="1">
      <c r="A7" s="32">
        <f>A6+1</f>
        <v>42402</v>
      </c>
      <c r="B7" s="33">
        <f t="shared" ref="B7:B35" si="0">IF(A7="","",WEEKDAY(A7))</f>
        <v>3</v>
      </c>
      <c r="C7" s="59" t="str">
        <f>IFERROR(VLOOKUP(A7,作成管理表!$A$3:$AD$33,MATCH(出勤簿_原本!$M$2,作成管理表!$A$2:$AD$2,0)+3,FALSE),"")</f>
        <v/>
      </c>
      <c r="D7" s="60" t="str">
        <f>IFERROR(VLOOKUP(A7,作成管理表!$A$3:$AD$33,MATCH(出勤簿_原本!$M$2,作成管理表!$A$2:$AD$2,0)+4,FALSE),"")</f>
        <v/>
      </c>
      <c r="E7" s="61"/>
      <c r="F7" s="62"/>
      <c r="G7" s="63"/>
      <c r="H7" s="64"/>
      <c r="I7" s="65"/>
      <c r="J7" s="65"/>
      <c r="K7" s="66"/>
      <c r="L7" s="252"/>
      <c r="M7" s="253"/>
      <c r="N7" s="254"/>
    </row>
    <row r="8" spans="1:19" ht="22" customHeight="1">
      <c r="A8" s="32">
        <f t="shared" ref="A8:A30" si="1">A7+1</f>
        <v>42403</v>
      </c>
      <c r="B8" s="33">
        <f t="shared" si="0"/>
        <v>4</v>
      </c>
      <c r="C8" s="59" t="str">
        <f>IFERROR(VLOOKUP(A8,作成管理表!$A$3:$AD$33,MATCH(出勤簿_原本!$M$2,作成管理表!$A$2:$AD$2,0)+3,FALSE),"")</f>
        <v/>
      </c>
      <c r="D8" s="60" t="str">
        <f>IFERROR(VLOOKUP(A8,作成管理表!$A$3:$AD$33,MATCH(出勤簿_原本!$M$2,作成管理表!$A$2:$AD$2,0)+4,FALSE),"")</f>
        <v/>
      </c>
      <c r="E8" s="61"/>
      <c r="F8" s="62"/>
      <c r="G8" s="63"/>
      <c r="H8" s="64"/>
      <c r="I8" s="65"/>
      <c r="J8" s="65"/>
      <c r="K8" s="66"/>
      <c r="L8" s="231"/>
      <c r="M8" s="232"/>
      <c r="N8" s="233"/>
      <c r="P8" s="42" t="s">
        <v>110</v>
      </c>
    </row>
    <row r="9" spans="1:19" ht="22" customHeight="1">
      <c r="A9" s="32">
        <f t="shared" si="1"/>
        <v>42404</v>
      </c>
      <c r="B9" s="33">
        <f t="shared" si="0"/>
        <v>5</v>
      </c>
      <c r="C9" s="59" t="str">
        <f>IFERROR(VLOOKUP(A9,作成管理表!$A$3:$AD$33,MATCH(出勤簿_原本!$M$2,作成管理表!$A$2:$AD$2,0)+3,FALSE),"")</f>
        <v/>
      </c>
      <c r="D9" s="60" t="str">
        <f>IFERROR(VLOOKUP(A9,作成管理表!$A$3:$AD$33,MATCH(出勤簿_原本!$M$2,作成管理表!$A$2:$AD$2,0)+4,FALSE),"")</f>
        <v/>
      </c>
      <c r="E9" s="61"/>
      <c r="F9" s="62"/>
      <c r="G9" s="63"/>
      <c r="H9" s="64"/>
      <c r="I9" s="65"/>
      <c r="J9" s="65"/>
      <c r="K9" s="66"/>
      <c r="L9" s="231"/>
      <c r="M9" s="232"/>
      <c r="N9" s="233"/>
      <c r="P9" s="42" t="s">
        <v>109</v>
      </c>
    </row>
    <row r="10" spans="1:19" ht="22" customHeight="1">
      <c r="A10" s="32">
        <f t="shared" si="1"/>
        <v>42405</v>
      </c>
      <c r="B10" s="33">
        <f t="shared" si="0"/>
        <v>6</v>
      </c>
      <c r="C10" s="59" t="str">
        <f>IFERROR(VLOOKUP(A10,作成管理表!$A$3:$AD$33,MATCH(出勤簿_原本!$M$2,作成管理表!$A$2:$AD$2,0)+3,FALSE),"")</f>
        <v/>
      </c>
      <c r="D10" s="60" t="str">
        <f>IFERROR(VLOOKUP(A10,作成管理表!$A$3:$AD$33,MATCH(出勤簿_原本!$M$2,作成管理表!$A$2:$AD$2,0)+4,FALSE),"")</f>
        <v/>
      </c>
      <c r="E10" s="61"/>
      <c r="F10" s="62"/>
      <c r="G10" s="63"/>
      <c r="H10" s="64"/>
      <c r="I10" s="65"/>
      <c r="J10" s="65"/>
      <c r="K10" s="66"/>
      <c r="L10" s="231"/>
      <c r="M10" s="232"/>
      <c r="N10" s="233"/>
    </row>
    <row r="11" spans="1:19" ht="22" customHeight="1">
      <c r="A11" s="32">
        <f t="shared" si="1"/>
        <v>42406</v>
      </c>
      <c r="B11" s="33">
        <f t="shared" si="0"/>
        <v>7</v>
      </c>
      <c r="C11" s="59" t="str">
        <f>IFERROR(VLOOKUP(A11,作成管理表!$A$3:$AD$33,MATCH(出勤簿_原本!$M$2,作成管理表!$A$2:$AD$2,0)+3,FALSE),"")</f>
        <v/>
      </c>
      <c r="D11" s="60" t="str">
        <f>IFERROR(VLOOKUP(A11,作成管理表!$A$3:$AD$33,MATCH(出勤簿_原本!$M$2,作成管理表!$A$2:$AD$2,0)+4,FALSE),"")</f>
        <v/>
      </c>
      <c r="E11" s="61"/>
      <c r="F11" s="62"/>
      <c r="G11" s="63"/>
      <c r="H11" s="64"/>
      <c r="I11" s="65"/>
      <c r="J11" s="65"/>
      <c r="K11" s="66"/>
      <c r="L11" s="231"/>
      <c r="M11" s="232"/>
      <c r="N11" s="233"/>
    </row>
    <row r="12" spans="1:19" ht="22" customHeight="1">
      <c r="A12" s="32">
        <f t="shared" si="1"/>
        <v>42407</v>
      </c>
      <c r="B12" s="33">
        <f t="shared" si="0"/>
        <v>1</v>
      </c>
      <c r="C12" s="59" t="str">
        <f>IFERROR(VLOOKUP(A12,作成管理表!$A$3:$AD$33,MATCH(出勤簿_原本!$M$2,作成管理表!$A$2:$AD$2,0)+3,FALSE),"")</f>
        <v/>
      </c>
      <c r="D12" s="60" t="str">
        <f>IFERROR(VLOOKUP(A12,作成管理表!$A$3:$AD$33,MATCH(出勤簿_原本!$M$2,作成管理表!$A$2:$AD$2,0)+4,FALSE),"")</f>
        <v/>
      </c>
      <c r="E12" s="61"/>
      <c r="F12" s="62"/>
      <c r="G12" s="63"/>
      <c r="H12" s="64"/>
      <c r="I12" s="65"/>
      <c r="J12" s="65"/>
      <c r="K12" s="66"/>
      <c r="L12" s="231"/>
      <c r="M12" s="232"/>
      <c r="N12" s="233"/>
    </row>
    <row r="13" spans="1:19" ht="22" customHeight="1">
      <c r="A13" s="32">
        <f t="shared" si="1"/>
        <v>42408</v>
      </c>
      <c r="B13" s="33">
        <f t="shared" si="0"/>
        <v>2</v>
      </c>
      <c r="C13" s="59" t="str">
        <f>IFERROR(VLOOKUP(A13,作成管理表!$A$3:$AD$33,MATCH(出勤簿_原本!$M$2,作成管理表!$A$2:$AD$2,0)+3,FALSE),"")</f>
        <v/>
      </c>
      <c r="D13" s="60" t="str">
        <f>IFERROR(VLOOKUP(A13,作成管理表!$A$3:$AD$33,MATCH(出勤簿_原本!$M$2,作成管理表!$A$2:$AD$2,0)+4,FALSE),"")</f>
        <v/>
      </c>
      <c r="E13" s="61"/>
      <c r="F13" s="62"/>
      <c r="G13" s="63"/>
      <c r="H13" s="64"/>
      <c r="I13" s="65"/>
      <c r="J13" s="65"/>
      <c r="K13" s="66"/>
      <c r="L13" s="231"/>
      <c r="M13" s="232"/>
      <c r="N13" s="233"/>
    </row>
    <row r="14" spans="1:19" ht="22" customHeight="1">
      <c r="A14" s="32">
        <f t="shared" si="1"/>
        <v>42409</v>
      </c>
      <c r="B14" s="33">
        <f t="shared" si="0"/>
        <v>3</v>
      </c>
      <c r="C14" s="59" t="str">
        <f>IFERROR(VLOOKUP(A14,作成管理表!$A$3:$AD$33,MATCH(出勤簿_原本!$M$2,作成管理表!$A$2:$AD$2,0)+3,FALSE),"")</f>
        <v/>
      </c>
      <c r="D14" s="60" t="str">
        <f>IFERROR(VLOOKUP(A14,作成管理表!$A$3:$AD$33,MATCH(出勤簿_原本!$M$2,作成管理表!$A$2:$AD$2,0)+4,FALSE),"")</f>
        <v/>
      </c>
      <c r="E14" s="61"/>
      <c r="F14" s="62"/>
      <c r="G14" s="63"/>
      <c r="H14" s="64"/>
      <c r="I14" s="65"/>
      <c r="J14" s="65"/>
      <c r="K14" s="66"/>
      <c r="L14" s="231"/>
      <c r="M14" s="232"/>
      <c r="N14" s="233"/>
    </row>
    <row r="15" spans="1:19" ht="22" customHeight="1">
      <c r="A15" s="32">
        <f t="shared" si="1"/>
        <v>42410</v>
      </c>
      <c r="B15" s="33">
        <f t="shared" si="0"/>
        <v>4</v>
      </c>
      <c r="C15" s="59" t="str">
        <f>IFERROR(VLOOKUP(A15,作成管理表!$A$3:$AD$33,MATCH(出勤簿_原本!$M$2,作成管理表!$A$2:$AD$2,0)+3,FALSE),"")</f>
        <v/>
      </c>
      <c r="D15" s="60" t="str">
        <f>IFERROR(VLOOKUP(A15,作成管理表!$A$3:$AD$33,MATCH(出勤簿_原本!$M$2,作成管理表!$A$2:$AD$2,0)+4,FALSE),"")</f>
        <v/>
      </c>
      <c r="E15" s="61"/>
      <c r="F15" s="62"/>
      <c r="G15" s="63"/>
      <c r="H15" s="64"/>
      <c r="I15" s="65"/>
      <c r="J15" s="65"/>
      <c r="K15" s="66"/>
      <c r="L15" s="231"/>
      <c r="M15" s="232"/>
      <c r="N15" s="233"/>
    </row>
    <row r="16" spans="1:19" ht="22" customHeight="1">
      <c r="A16" s="32">
        <f t="shared" si="1"/>
        <v>42411</v>
      </c>
      <c r="B16" s="33">
        <f t="shared" si="0"/>
        <v>5</v>
      </c>
      <c r="C16" s="59" t="str">
        <f>IFERROR(VLOOKUP(A16,作成管理表!$A$3:$AD$33,MATCH(出勤簿_原本!$M$2,作成管理表!$A$2:$AD$2,0)+3,FALSE),"")</f>
        <v/>
      </c>
      <c r="D16" s="60" t="str">
        <f>IFERROR(VLOOKUP(A16,作成管理表!$A$3:$AD$33,MATCH(出勤簿_原本!$M$2,作成管理表!$A$2:$AD$2,0)+4,FALSE),"")</f>
        <v/>
      </c>
      <c r="E16" s="61"/>
      <c r="F16" s="62"/>
      <c r="G16" s="63"/>
      <c r="H16" s="64"/>
      <c r="I16" s="65"/>
      <c r="J16" s="65"/>
      <c r="K16" s="66"/>
      <c r="L16" s="231"/>
      <c r="M16" s="232"/>
      <c r="N16" s="233"/>
    </row>
    <row r="17" spans="1:14" ht="22" customHeight="1">
      <c r="A17" s="32">
        <f t="shared" si="1"/>
        <v>42412</v>
      </c>
      <c r="B17" s="33">
        <f t="shared" si="0"/>
        <v>6</v>
      </c>
      <c r="C17" s="59" t="str">
        <f>IFERROR(VLOOKUP(A17,作成管理表!$A$3:$AD$33,MATCH(出勤簿_原本!$M$2,作成管理表!$A$2:$AD$2,0)+3,FALSE),"")</f>
        <v/>
      </c>
      <c r="D17" s="60" t="str">
        <f>IFERROR(VLOOKUP(A17,作成管理表!$A$3:$AD$33,MATCH(出勤簿_原本!$M$2,作成管理表!$A$2:$AD$2,0)+4,FALSE),"")</f>
        <v/>
      </c>
      <c r="E17" s="61"/>
      <c r="F17" s="62"/>
      <c r="G17" s="63"/>
      <c r="H17" s="64"/>
      <c r="I17" s="65"/>
      <c r="J17" s="65"/>
      <c r="K17" s="66"/>
      <c r="L17" s="231"/>
      <c r="M17" s="232"/>
      <c r="N17" s="233"/>
    </row>
    <row r="18" spans="1:14" ht="22" customHeight="1">
      <c r="A18" s="32">
        <f t="shared" si="1"/>
        <v>42413</v>
      </c>
      <c r="B18" s="33">
        <f t="shared" si="0"/>
        <v>7</v>
      </c>
      <c r="C18" s="59" t="str">
        <f>IFERROR(VLOOKUP(A18,作成管理表!$A$3:$AD$33,MATCH(出勤簿_原本!$M$2,作成管理表!$A$2:$AD$2,0)+3,FALSE),"")</f>
        <v/>
      </c>
      <c r="D18" s="60" t="str">
        <f>IFERROR(VLOOKUP(A18,作成管理表!$A$3:$AD$33,MATCH(出勤簿_原本!$M$2,作成管理表!$A$2:$AD$2,0)+4,FALSE),"")</f>
        <v/>
      </c>
      <c r="E18" s="61"/>
      <c r="F18" s="62"/>
      <c r="G18" s="63"/>
      <c r="H18" s="64"/>
      <c r="I18" s="65"/>
      <c r="J18" s="65"/>
      <c r="K18" s="66"/>
      <c r="L18" s="231"/>
      <c r="M18" s="232"/>
      <c r="N18" s="233"/>
    </row>
    <row r="19" spans="1:14" ht="22" customHeight="1">
      <c r="A19" s="32">
        <f t="shared" si="1"/>
        <v>42414</v>
      </c>
      <c r="B19" s="33">
        <f t="shared" si="0"/>
        <v>1</v>
      </c>
      <c r="C19" s="59" t="str">
        <f>IFERROR(VLOOKUP(A19,作成管理表!$A$3:$AD$33,MATCH(出勤簿_原本!$M$2,作成管理表!$A$2:$AD$2,0)+3,FALSE),"")</f>
        <v/>
      </c>
      <c r="D19" s="60" t="str">
        <f>IFERROR(VLOOKUP(A19,作成管理表!$A$3:$AD$33,MATCH(出勤簿_原本!$M$2,作成管理表!$A$2:$AD$2,0)+4,FALSE),"")</f>
        <v/>
      </c>
      <c r="E19" s="61"/>
      <c r="F19" s="62"/>
      <c r="G19" s="63"/>
      <c r="H19" s="64"/>
      <c r="I19" s="65"/>
      <c r="J19" s="65"/>
      <c r="K19" s="66"/>
      <c r="L19" s="231"/>
      <c r="M19" s="232"/>
      <c r="N19" s="233"/>
    </row>
    <row r="20" spans="1:14" ht="22" customHeight="1">
      <c r="A20" s="32">
        <f t="shared" si="1"/>
        <v>42415</v>
      </c>
      <c r="B20" s="33">
        <f t="shared" si="0"/>
        <v>2</v>
      </c>
      <c r="C20" s="59" t="str">
        <f>IFERROR(VLOOKUP(A20,作成管理表!$A$3:$AD$33,MATCH(出勤簿_原本!$M$2,作成管理表!$A$2:$AD$2,0)+3,FALSE),"")</f>
        <v/>
      </c>
      <c r="D20" s="60" t="str">
        <f>IFERROR(VLOOKUP(A20,作成管理表!$A$3:$AD$33,MATCH(出勤簿_原本!$M$2,作成管理表!$A$2:$AD$2,0)+4,FALSE),"")</f>
        <v/>
      </c>
      <c r="E20" s="61"/>
      <c r="F20" s="62"/>
      <c r="G20" s="63"/>
      <c r="H20" s="64"/>
      <c r="I20" s="65"/>
      <c r="J20" s="65"/>
      <c r="K20" s="66"/>
      <c r="L20" s="231"/>
      <c r="M20" s="232"/>
      <c r="N20" s="233"/>
    </row>
    <row r="21" spans="1:14" ht="22" customHeight="1">
      <c r="A21" s="32">
        <f t="shared" si="1"/>
        <v>42416</v>
      </c>
      <c r="B21" s="33">
        <f t="shared" si="0"/>
        <v>3</v>
      </c>
      <c r="C21" s="59" t="str">
        <f>IFERROR(VLOOKUP(A21,作成管理表!$A$3:$AD$33,MATCH(出勤簿_原本!$M$2,作成管理表!$A$2:$AD$2,0)+3,FALSE),"")</f>
        <v/>
      </c>
      <c r="D21" s="60" t="str">
        <f>IFERROR(VLOOKUP(A21,作成管理表!$A$3:$AD$33,MATCH(出勤簿_原本!$M$2,作成管理表!$A$2:$AD$2,0)+4,FALSE),"")</f>
        <v/>
      </c>
      <c r="E21" s="61"/>
      <c r="F21" s="62"/>
      <c r="G21" s="63"/>
      <c r="H21" s="64"/>
      <c r="I21" s="65"/>
      <c r="J21" s="65"/>
      <c r="K21" s="66"/>
      <c r="L21" s="231"/>
      <c r="M21" s="232"/>
      <c r="N21" s="233"/>
    </row>
    <row r="22" spans="1:14" ht="22" customHeight="1">
      <c r="A22" s="32">
        <f t="shared" si="1"/>
        <v>42417</v>
      </c>
      <c r="B22" s="33">
        <f t="shared" si="0"/>
        <v>4</v>
      </c>
      <c r="C22" s="59" t="str">
        <f>IFERROR(VLOOKUP(A22,作成管理表!$A$3:$AD$33,MATCH(出勤簿_原本!$M$2,作成管理表!$A$2:$AD$2,0)+3,FALSE),"")</f>
        <v/>
      </c>
      <c r="D22" s="60" t="str">
        <f>IFERROR(VLOOKUP(A22,作成管理表!$A$3:$AD$33,MATCH(出勤簿_原本!$M$2,作成管理表!$A$2:$AD$2,0)+4,FALSE),"")</f>
        <v/>
      </c>
      <c r="E22" s="61"/>
      <c r="F22" s="62"/>
      <c r="G22" s="63"/>
      <c r="H22" s="64"/>
      <c r="I22" s="65"/>
      <c r="J22" s="65"/>
      <c r="K22" s="66"/>
      <c r="L22" s="231"/>
      <c r="M22" s="232"/>
      <c r="N22" s="233"/>
    </row>
    <row r="23" spans="1:14" ht="22" customHeight="1">
      <c r="A23" s="32">
        <f t="shared" si="1"/>
        <v>42418</v>
      </c>
      <c r="B23" s="33">
        <f t="shared" si="0"/>
        <v>5</v>
      </c>
      <c r="C23" s="59" t="str">
        <f>IFERROR(VLOOKUP(A23,作成管理表!$A$3:$AD$33,MATCH(出勤簿_原本!$M$2,作成管理表!$A$2:$AD$2,0)+3,FALSE),"")</f>
        <v/>
      </c>
      <c r="D23" s="60" t="str">
        <f>IFERROR(VLOOKUP(A23,作成管理表!$A$3:$AD$33,MATCH(出勤簿_原本!$M$2,作成管理表!$A$2:$AD$2,0)+4,FALSE),"")</f>
        <v/>
      </c>
      <c r="E23" s="61"/>
      <c r="F23" s="62"/>
      <c r="G23" s="63"/>
      <c r="H23" s="64"/>
      <c r="I23" s="65"/>
      <c r="J23" s="65"/>
      <c r="K23" s="66"/>
      <c r="L23" s="231"/>
      <c r="M23" s="232"/>
      <c r="N23" s="233"/>
    </row>
    <row r="24" spans="1:14" ht="22" customHeight="1">
      <c r="A24" s="32">
        <f t="shared" si="1"/>
        <v>42419</v>
      </c>
      <c r="B24" s="33">
        <f t="shared" si="0"/>
        <v>6</v>
      </c>
      <c r="C24" s="59" t="str">
        <f>IFERROR(VLOOKUP(A24,作成管理表!$A$3:$AD$33,MATCH(出勤簿_原本!$M$2,作成管理表!$A$2:$AD$2,0)+3,FALSE),"")</f>
        <v/>
      </c>
      <c r="D24" s="60" t="str">
        <f>IFERROR(VLOOKUP(A24,作成管理表!$A$3:$AD$33,MATCH(出勤簿_原本!$M$2,作成管理表!$A$2:$AD$2,0)+4,FALSE),"")</f>
        <v/>
      </c>
      <c r="E24" s="61"/>
      <c r="F24" s="62"/>
      <c r="G24" s="63"/>
      <c r="H24" s="64"/>
      <c r="I24" s="65"/>
      <c r="J24" s="65"/>
      <c r="K24" s="66"/>
      <c r="L24" s="231"/>
      <c r="M24" s="232"/>
      <c r="N24" s="233"/>
    </row>
    <row r="25" spans="1:14" ht="22" customHeight="1">
      <c r="A25" s="32">
        <f t="shared" si="1"/>
        <v>42420</v>
      </c>
      <c r="B25" s="33">
        <f t="shared" si="0"/>
        <v>7</v>
      </c>
      <c r="C25" s="59" t="str">
        <f>IFERROR(VLOOKUP(A25,作成管理表!$A$3:$AD$33,MATCH(出勤簿_原本!$M$2,作成管理表!$A$2:$AD$2,0)+3,FALSE),"")</f>
        <v/>
      </c>
      <c r="D25" s="60" t="str">
        <f>IFERROR(VLOOKUP(A25,作成管理表!$A$3:$AD$33,MATCH(出勤簿_原本!$M$2,作成管理表!$A$2:$AD$2,0)+4,FALSE),"")</f>
        <v/>
      </c>
      <c r="E25" s="61"/>
      <c r="F25" s="62"/>
      <c r="G25" s="63"/>
      <c r="H25" s="64"/>
      <c r="I25" s="65"/>
      <c r="J25" s="65"/>
      <c r="K25" s="66"/>
      <c r="L25" s="231"/>
      <c r="M25" s="232"/>
      <c r="N25" s="233"/>
    </row>
    <row r="26" spans="1:14" ht="22" customHeight="1">
      <c r="A26" s="32">
        <f t="shared" si="1"/>
        <v>42421</v>
      </c>
      <c r="B26" s="33">
        <f t="shared" si="0"/>
        <v>1</v>
      </c>
      <c r="C26" s="59" t="str">
        <f>IFERROR(VLOOKUP(A26,作成管理表!$A$3:$AD$33,MATCH(出勤簿_原本!$M$2,作成管理表!$A$2:$AD$2,0)+3,FALSE),"")</f>
        <v/>
      </c>
      <c r="D26" s="60" t="str">
        <f>IFERROR(VLOOKUP(A26,作成管理表!$A$3:$AD$33,MATCH(出勤簿_原本!$M$2,作成管理表!$A$2:$AD$2,0)+4,FALSE),"")</f>
        <v/>
      </c>
      <c r="E26" s="61"/>
      <c r="F26" s="62"/>
      <c r="G26" s="63"/>
      <c r="H26" s="64"/>
      <c r="I26" s="65"/>
      <c r="J26" s="65"/>
      <c r="K26" s="66"/>
      <c r="L26" s="231"/>
      <c r="M26" s="232"/>
      <c r="N26" s="233"/>
    </row>
    <row r="27" spans="1:14" ht="22" customHeight="1">
      <c r="A27" s="32">
        <f t="shared" si="1"/>
        <v>42422</v>
      </c>
      <c r="B27" s="33">
        <f t="shared" si="0"/>
        <v>2</v>
      </c>
      <c r="C27" s="59" t="str">
        <f>IFERROR(VLOOKUP(A27,作成管理表!$A$3:$AD$33,MATCH(出勤簿_原本!$M$2,作成管理表!$A$2:$AD$2,0)+3,FALSE),"")</f>
        <v/>
      </c>
      <c r="D27" s="60" t="str">
        <f>IFERROR(VLOOKUP(A27,作成管理表!$A$3:$AD$33,MATCH(出勤簿_原本!$M$2,作成管理表!$A$2:$AD$2,0)+4,FALSE),"")</f>
        <v/>
      </c>
      <c r="E27" s="61"/>
      <c r="F27" s="62"/>
      <c r="G27" s="63"/>
      <c r="H27" s="64"/>
      <c r="I27" s="65"/>
      <c r="J27" s="65"/>
      <c r="K27" s="66"/>
      <c r="L27" s="231"/>
      <c r="M27" s="232"/>
      <c r="N27" s="233"/>
    </row>
    <row r="28" spans="1:14" ht="22" customHeight="1">
      <c r="A28" s="32">
        <f t="shared" si="1"/>
        <v>42423</v>
      </c>
      <c r="B28" s="33">
        <f t="shared" si="0"/>
        <v>3</v>
      </c>
      <c r="C28" s="59" t="str">
        <f>IFERROR(VLOOKUP(A28,作成管理表!$A$3:$AD$33,MATCH(出勤簿_原本!$M$2,作成管理表!$A$2:$AD$2,0)+3,FALSE),"")</f>
        <v/>
      </c>
      <c r="D28" s="60" t="str">
        <f>IFERROR(VLOOKUP(A28,作成管理表!$A$3:$AD$33,MATCH(出勤簿_原本!$M$2,作成管理表!$A$2:$AD$2,0)+4,FALSE),"")</f>
        <v/>
      </c>
      <c r="E28" s="61"/>
      <c r="F28" s="62"/>
      <c r="G28" s="63"/>
      <c r="H28" s="64"/>
      <c r="I28" s="65"/>
      <c r="J28" s="65"/>
      <c r="K28" s="66"/>
      <c r="L28" s="231"/>
      <c r="M28" s="232"/>
      <c r="N28" s="233"/>
    </row>
    <row r="29" spans="1:14" ht="22" customHeight="1">
      <c r="A29" s="32">
        <f t="shared" si="1"/>
        <v>42424</v>
      </c>
      <c r="B29" s="33">
        <f t="shared" si="0"/>
        <v>4</v>
      </c>
      <c r="C29" s="59" t="str">
        <f>IFERROR(VLOOKUP(A29,作成管理表!$A$3:$AD$33,MATCH(出勤簿_原本!$M$2,作成管理表!$A$2:$AD$2,0)+3,FALSE),"")</f>
        <v/>
      </c>
      <c r="D29" s="60" t="str">
        <f>IFERROR(VLOOKUP(A29,作成管理表!$A$3:$AD$33,MATCH(出勤簿_原本!$M$2,作成管理表!$A$2:$AD$2,0)+4,FALSE),"")</f>
        <v/>
      </c>
      <c r="E29" s="61"/>
      <c r="F29" s="62"/>
      <c r="G29" s="63"/>
      <c r="H29" s="64"/>
      <c r="I29" s="65"/>
      <c r="J29" s="65"/>
      <c r="K29" s="66"/>
      <c r="L29" s="231"/>
      <c r="M29" s="232"/>
      <c r="N29" s="233"/>
    </row>
    <row r="30" spans="1:14" ht="22" customHeight="1">
      <c r="A30" s="32">
        <f t="shared" si="1"/>
        <v>42425</v>
      </c>
      <c r="B30" s="33">
        <f t="shared" si="0"/>
        <v>5</v>
      </c>
      <c r="C30" s="59" t="str">
        <f>IFERROR(VLOOKUP(A30,作成管理表!$A$3:$AD$33,MATCH(出勤簿_原本!$M$2,作成管理表!$A$2:$AD$2,0)+3,FALSE),"")</f>
        <v/>
      </c>
      <c r="D30" s="60" t="str">
        <f>IFERROR(VLOOKUP(A30,作成管理表!$A$3:$AD$33,MATCH(出勤簿_原本!$M$2,作成管理表!$A$2:$AD$2,0)+4,FALSE),"")</f>
        <v/>
      </c>
      <c r="E30" s="61"/>
      <c r="F30" s="62"/>
      <c r="G30" s="63"/>
      <c r="H30" s="64"/>
      <c r="I30" s="65"/>
      <c r="J30" s="65"/>
      <c r="K30" s="66"/>
      <c r="L30" s="231"/>
      <c r="M30" s="232"/>
      <c r="N30" s="233"/>
    </row>
    <row r="31" spans="1:14" ht="22" customHeight="1">
      <c r="A31" s="32">
        <f>IF(A30="","",IF(MONTH(A30+1)=MONTH($D$1),A30+1,""))</f>
        <v>42426</v>
      </c>
      <c r="B31" s="33">
        <f t="shared" si="0"/>
        <v>6</v>
      </c>
      <c r="C31" s="59" t="str">
        <f>IFERROR(VLOOKUP(A31,作成管理表!$A$3:$AD$33,MATCH(出勤簿_原本!$M$2,作成管理表!$A$2:$AD$2,0)+3,FALSE),"")</f>
        <v/>
      </c>
      <c r="D31" s="60" t="str">
        <f>IFERROR(VLOOKUP(A31,作成管理表!$A$3:$AD$33,MATCH(出勤簿_原本!$M$2,作成管理表!$A$2:$AD$2,0)+4,FALSE),"")</f>
        <v/>
      </c>
      <c r="E31" s="61"/>
      <c r="F31" s="62"/>
      <c r="G31" s="63"/>
      <c r="H31" s="64"/>
      <c r="I31" s="65"/>
      <c r="J31" s="65"/>
      <c r="K31" s="66"/>
      <c r="L31" s="231"/>
      <c r="M31" s="232"/>
      <c r="N31" s="233"/>
    </row>
    <row r="32" spans="1:14" ht="22" customHeight="1">
      <c r="A32" s="32">
        <f t="shared" ref="A32:A36" si="2">IF(A31="","",IF(MONTH(A31+1)=MONTH($D$1),A31+1,""))</f>
        <v>42427</v>
      </c>
      <c r="B32" s="33">
        <f t="shared" si="0"/>
        <v>7</v>
      </c>
      <c r="C32" s="59" t="str">
        <f>IFERROR(VLOOKUP(A32,作成管理表!$A$3:$AD$33,MATCH(出勤簿_原本!$M$2,作成管理表!$A$2:$AD$2,0)+3,FALSE),"")</f>
        <v/>
      </c>
      <c r="D32" s="60" t="str">
        <f>IFERROR(VLOOKUP(A32,作成管理表!$A$3:$AD$33,MATCH(出勤簿_原本!$M$2,作成管理表!$A$2:$AD$2,0)+4,FALSE),"")</f>
        <v/>
      </c>
      <c r="E32" s="61"/>
      <c r="F32" s="62"/>
      <c r="G32" s="63"/>
      <c r="H32" s="64"/>
      <c r="I32" s="65"/>
      <c r="J32" s="65"/>
      <c r="K32" s="66"/>
      <c r="L32" s="231"/>
      <c r="M32" s="232"/>
      <c r="N32" s="233"/>
    </row>
    <row r="33" spans="1:14" ht="22" customHeight="1">
      <c r="A33" s="32">
        <f t="shared" si="2"/>
        <v>42428</v>
      </c>
      <c r="B33" s="33">
        <f t="shared" si="0"/>
        <v>1</v>
      </c>
      <c r="C33" s="59" t="str">
        <f>IFERROR(VLOOKUP(A33,作成管理表!$A$3:$AD$33,MATCH(出勤簿_原本!$M$2,作成管理表!$A$2:$AD$2,0)+3,FALSE),"")</f>
        <v/>
      </c>
      <c r="D33" s="60" t="str">
        <f>IFERROR(VLOOKUP(A33,作成管理表!$A$3:$AD$33,MATCH(出勤簿_原本!$M$2,作成管理表!$A$2:$AD$2,0)+4,FALSE),"")</f>
        <v/>
      </c>
      <c r="E33" s="61"/>
      <c r="F33" s="62"/>
      <c r="G33" s="63"/>
      <c r="H33" s="64"/>
      <c r="I33" s="65"/>
      <c r="J33" s="65"/>
      <c r="K33" s="66"/>
      <c r="L33" s="231"/>
      <c r="M33" s="232"/>
      <c r="N33" s="233"/>
    </row>
    <row r="34" spans="1:14" ht="22" customHeight="1">
      <c r="A34" s="32">
        <f t="shared" si="2"/>
        <v>42429</v>
      </c>
      <c r="B34" s="33">
        <f t="shared" si="0"/>
        <v>2</v>
      </c>
      <c r="C34" s="59" t="str">
        <f>IFERROR(VLOOKUP(A34,作成管理表!$A$3:$AD$33,MATCH(出勤簿_原本!$M$2,作成管理表!$A$2:$AD$2,0)+3,FALSE),"")</f>
        <v/>
      </c>
      <c r="D34" s="60" t="str">
        <f>IFERROR(VLOOKUP(A34,作成管理表!$A$3:$AD$33,MATCH(出勤簿_原本!$M$2,作成管理表!$A$2:$AD$2,0)+4,FALSE),"")</f>
        <v/>
      </c>
      <c r="E34" s="61"/>
      <c r="F34" s="62"/>
      <c r="G34" s="63"/>
      <c r="H34" s="64"/>
      <c r="I34" s="65"/>
      <c r="J34" s="65"/>
      <c r="K34" s="66"/>
      <c r="L34" s="231"/>
      <c r="M34" s="232"/>
      <c r="N34" s="233"/>
    </row>
    <row r="35" spans="1:14" ht="22" customHeight="1">
      <c r="A35" s="32" t="str">
        <f t="shared" si="2"/>
        <v/>
      </c>
      <c r="B35" s="33" t="str">
        <f t="shared" si="0"/>
        <v/>
      </c>
      <c r="C35" s="59" t="str">
        <f>IFERROR(VLOOKUP(A35,作成管理表!$A$3:$AD$33,MATCH(出勤簿_原本!$M$2,作成管理表!$A$2:$AD$2,0)+3,FALSE),"")</f>
        <v/>
      </c>
      <c r="D35" s="60" t="str">
        <f>IFERROR(VLOOKUP(A35,作成管理表!$A$3:$AD$33,MATCH(出勤簿_原本!$M$2,作成管理表!$A$2:$AD$2,0)+4,FALSE),"")</f>
        <v/>
      </c>
      <c r="E35" s="61"/>
      <c r="F35" s="62"/>
      <c r="G35" s="63"/>
      <c r="H35" s="64"/>
      <c r="I35" s="65"/>
      <c r="J35" s="65"/>
      <c r="K35" s="66"/>
      <c r="L35" s="231"/>
      <c r="M35" s="232"/>
      <c r="N35" s="233"/>
    </row>
    <row r="36" spans="1:14" ht="22" customHeight="1" thickBot="1">
      <c r="A36" s="32" t="str">
        <f t="shared" si="2"/>
        <v/>
      </c>
      <c r="B36" s="33" t="str">
        <f t="shared" ref="B36" si="3">IF(A36="","",A36)</f>
        <v/>
      </c>
      <c r="C36" s="59" t="str">
        <f>IFERROR(VLOOKUP(A36,作成管理表!$A$3:$AD$33,MATCH(出勤簿_原本!$M$2,作成管理表!$A$2:$AD$2,0)+3,FALSE),"")</f>
        <v/>
      </c>
      <c r="D36" s="60" t="str">
        <f>IFERROR(VLOOKUP(A36,作成管理表!$A$3:$AD$33,MATCH(出勤簿_原本!$M$2,作成管理表!$A$2:$AD$2,0)+4,FALSE),"")</f>
        <v/>
      </c>
      <c r="E36" s="61"/>
      <c r="F36" s="62"/>
      <c r="G36" s="63"/>
      <c r="H36" s="64"/>
      <c r="I36" s="65"/>
      <c r="J36" s="65"/>
      <c r="K36" s="66"/>
      <c r="L36" s="231"/>
      <c r="M36" s="232"/>
      <c r="N36" s="233"/>
    </row>
    <row r="37" spans="1:14" ht="22.5" customHeight="1" thickBot="1">
      <c r="A37" s="67"/>
      <c r="B37" s="68"/>
      <c r="C37" s="69"/>
      <c r="D37" s="70"/>
      <c r="E37" s="71"/>
      <c r="F37" s="70"/>
      <c r="G37" s="72"/>
      <c r="H37" s="73"/>
      <c r="I37" s="74"/>
      <c r="J37" s="74"/>
      <c r="K37" s="75"/>
      <c r="L37" s="234"/>
      <c r="M37" s="235"/>
      <c r="N37" s="236"/>
    </row>
    <row r="38" spans="1:14" ht="12.75" customHeight="1" thickTop="1">
      <c r="A38" s="76"/>
      <c r="B38" s="77"/>
      <c r="C38" s="78"/>
      <c r="D38" s="78"/>
      <c r="E38" s="78"/>
      <c r="F38" s="78"/>
      <c r="G38" s="79"/>
      <c r="H38" s="78"/>
      <c r="I38" s="78"/>
      <c r="J38" s="78"/>
      <c r="K38" s="79"/>
      <c r="L38" s="80"/>
      <c r="M38" s="80"/>
      <c r="N38" s="80"/>
    </row>
    <row r="39" spans="1:14" ht="12.75" customHeight="1" thickBot="1">
      <c r="A39" s="76"/>
      <c r="B39" s="77"/>
      <c r="C39" s="78"/>
      <c r="D39" s="78"/>
      <c r="E39" s="78"/>
      <c r="F39" s="78"/>
      <c r="G39" s="79"/>
      <c r="H39" s="78"/>
      <c r="I39" s="78"/>
      <c r="J39" s="78"/>
      <c r="K39" s="79"/>
      <c r="L39" s="80"/>
    </row>
    <row r="40" spans="1:14" ht="12.75" customHeight="1" thickBot="1">
      <c r="A40" s="76"/>
      <c r="B40" s="77"/>
      <c r="C40" s="81" t="s">
        <v>55</v>
      </c>
      <c r="D40" s="82" t="s">
        <v>56</v>
      </c>
      <c r="E40" s="82" t="s">
        <v>57</v>
      </c>
      <c r="F40" s="83" t="s">
        <v>58</v>
      </c>
      <c r="G40" s="84" t="s">
        <v>59</v>
      </c>
      <c r="H40" s="85" t="s">
        <v>60</v>
      </c>
      <c r="I40" s="86" t="s">
        <v>61</v>
      </c>
      <c r="L40" s="80"/>
      <c r="M40" s="87" t="s">
        <v>62</v>
      </c>
      <c r="N40" s="88" t="s">
        <v>63</v>
      </c>
    </row>
    <row r="41" spans="1:14" ht="12.75" customHeight="1" thickTop="1">
      <c r="A41" s="76"/>
      <c r="B41" s="77"/>
      <c r="C41" s="237"/>
      <c r="D41" s="239"/>
      <c r="E41" s="239"/>
      <c r="F41" s="239"/>
      <c r="G41" s="239"/>
      <c r="H41" s="242"/>
      <c r="I41" s="244"/>
      <c r="L41" s="80"/>
      <c r="M41" s="225"/>
      <c r="N41" s="228"/>
    </row>
    <row r="42" spans="1:14" ht="12.75" customHeight="1" thickBot="1">
      <c r="A42" s="76"/>
      <c r="B42" s="77"/>
      <c r="C42" s="238"/>
      <c r="D42" s="240"/>
      <c r="E42" s="241"/>
      <c r="F42" s="241"/>
      <c r="G42" s="241"/>
      <c r="H42" s="243"/>
      <c r="I42" s="245"/>
      <c r="L42" s="80"/>
      <c r="M42" s="226"/>
      <c r="N42" s="229"/>
    </row>
    <row r="43" spans="1:14" ht="12.75" customHeight="1" thickBot="1">
      <c r="A43" s="76"/>
      <c r="B43" s="77"/>
      <c r="C43" s="78"/>
      <c r="D43" s="78"/>
      <c r="E43" s="78"/>
      <c r="F43" s="78"/>
      <c r="G43" s="79"/>
      <c r="H43" s="78"/>
      <c r="I43" s="78"/>
      <c r="K43" s="80"/>
      <c r="M43" s="227"/>
      <c r="N43" s="230"/>
    </row>
    <row r="44" spans="1:14" s="43" customFormat="1" ht="22.5" customHeight="1">
      <c r="B44" s="44"/>
      <c r="C44" s="40"/>
      <c r="E44" s="89"/>
      <c r="F44" s="89"/>
      <c r="G44" s="89"/>
      <c r="H44" s="89"/>
      <c r="I44" s="89"/>
      <c r="J44" s="90"/>
      <c r="L44" s="91"/>
      <c r="M44" s="92"/>
      <c r="N44" s="92"/>
    </row>
    <row r="45" spans="1:14" s="43" customFormat="1" ht="22.5" customHeight="1">
      <c r="B45" s="44"/>
      <c r="C45" s="40"/>
      <c r="D45" s="40"/>
      <c r="E45" s="40"/>
      <c r="F45" s="40"/>
      <c r="G45" s="40"/>
      <c r="H45" s="40"/>
      <c r="I45" s="40"/>
      <c r="L45" s="41"/>
      <c r="M45" s="41"/>
      <c r="N45" s="41"/>
    </row>
    <row r="46" spans="1:14" s="43" customFormat="1" ht="22.5" customHeight="1">
      <c r="B46" s="44"/>
      <c r="C46" s="40"/>
      <c r="D46" s="40"/>
      <c r="E46" s="40"/>
      <c r="F46" s="40"/>
      <c r="G46" s="40"/>
      <c r="H46" s="40"/>
      <c r="I46" s="40"/>
      <c r="L46" s="41"/>
      <c r="M46" s="41"/>
      <c r="N46" s="41"/>
    </row>
    <row r="47" spans="1:14" s="43" customFormat="1" ht="22.5" customHeight="1">
      <c r="B47" s="44"/>
      <c r="C47" s="40"/>
      <c r="D47" s="40"/>
      <c r="E47" s="40"/>
      <c r="F47" s="40"/>
      <c r="G47" s="40"/>
      <c r="H47" s="40"/>
      <c r="I47" s="40"/>
      <c r="L47" s="41"/>
      <c r="M47" s="41"/>
      <c r="N47" s="41"/>
    </row>
    <row r="48" spans="1:14" s="43" customFormat="1" ht="22.5" customHeight="1">
      <c r="B48" s="44"/>
      <c r="C48" s="40"/>
      <c r="D48" s="40"/>
      <c r="E48" s="40"/>
      <c r="F48" s="40"/>
      <c r="G48" s="40"/>
      <c r="H48" s="40"/>
      <c r="I48" s="40"/>
      <c r="J48" s="40"/>
      <c r="K48" s="41"/>
      <c r="L48" s="41"/>
      <c r="M48" s="41"/>
      <c r="N48" s="41"/>
    </row>
    <row r="49" spans="2:14" s="43" customFormat="1" ht="22.5" customHeight="1">
      <c r="B49" s="44"/>
      <c r="C49" s="40"/>
      <c r="D49" s="40"/>
      <c r="E49" s="40"/>
      <c r="F49" s="40"/>
      <c r="G49" s="40"/>
      <c r="H49" s="40"/>
      <c r="I49" s="40"/>
      <c r="J49" s="40"/>
      <c r="K49" s="41"/>
      <c r="L49" s="41"/>
      <c r="M49" s="41"/>
      <c r="N49" s="41"/>
    </row>
    <row r="50" spans="2:14" s="43" customFormat="1" ht="22.5" customHeight="1">
      <c r="B50" s="44"/>
      <c r="C50" s="40"/>
      <c r="D50" s="40"/>
      <c r="E50" s="40"/>
      <c r="F50" s="40"/>
      <c r="G50" s="40"/>
      <c r="H50" s="40"/>
      <c r="I50" s="40"/>
      <c r="J50" s="40"/>
      <c r="K50" s="41"/>
      <c r="L50" s="41"/>
      <c r="M50" s="41"/>
      <c r="N50" s="41"/>
    </row>
    <row r="51" spans="2:14" s="43" customFormat="1" ht="22.5" customHeight="1">
      <c r="B51" s="44"/>
      <c r="C51" s="40"/>
      <c r="D51" s="40"/>
      <c r="E51" s="40"/>
      <c r="F51" s="40"/>
      <c r="G51" s="40"/>
      <c r="H51" s="40"/>
      <c r="I51" s="40"/>
      <c r="J51" s="40"/>
      <c r="K51" s="41"/>
      <c r="L51" s="41"/>
      <c r="M51" s="41"/>
      <c r="N51" s="41"/>
    </row>
    <row r="52" spans="2:14" s="43" customFormat="1" ht="22.5" customHeight="1">
      <c r="B52" s="44"/>
      <c r="C52" s="40"/>
      <c r="D52" s="40"/>
      <c r="E52" s="40"/>
      <c r="F52" s="40"/>
      <c r="G52" s="40"/>
      <c r="H52" s="40"/>
      <c r="I52" s="40"/>
      <c r="J52" s="40"/>
      <c r="K52" s="41"/>
      <c r="L52" s="41"/>
      <c r="M52" s="41"/>
      <c r="N52" s="41"/>
    </row>
    <row r="53" spans="2:14" s="43" customFormat="1" ht="22.5" customHeight="1">
      <c r="B53" s="44"/>
      <c r="C53" s="40"/>
      <c r="D53" s="40"/>
      <c r="E53" s="40"/>
      <c r="F53" s="40"/>
      <c r="G53" s="40"/>
      <c r="H53" s="40"/>
      <c r="I53" s="40"/>
      <c r="J53" s="40"/>
      <c r="K53" s="41"/>
      <c r="L53" s="41"/>
      <c r="M53" s="41"/>
      <c r="N53" s="41"/>
    </row>
    <row r="54" spans="2:14" s="43" customFormat="1" ht="22.5" customHeight="1">
      <c r="B54" s="44"/>
      <c r="C54" s="40"/>
      <c r="D54" s="40"/>
      <c r="E54" s="40"/>
      <c r="F54" s="40"/>
      <c r="G54" s="40"/>
      <c r="H54" s="40"/>
      <c r="I54" s="40"/>
      <c r="J54" s="40"/>
      <c r="K54" s="41"/>
      <c r="L54" s="41"/>
      <c r="M54" s="41"/>
      <c r="N54" s="41"/>
    </row>
    <row r="55" spans="2:14" s="43" customFormat="1" ht="22.5" customHeight="1">
      <c r="B55" s="44"/>
      <c r="C55" s="40"/>
      <c r="D55" s="40"/>
      <c r="E55" s="40"/>
      <c r="F55" s="40"/>
      <c r="G55" s="40"/>
      <c r="H55" s="40"/>
      <c r="I55" s="40"/>
      <c r="J55" s="40"/>
      <c r="K55" s="41"/>
      <c r="L55" s="41"/>
      <c r="M55" s="41"/>
      <c r="N55" s="41"/>
    </row>
    <row r="56" spans="2:14" s="43" customFormat="1" ht="22.5" customHeight="1">
      <c r="B56" s="44"/>
      <c r="C56" s="40"/>
      <c r="D56" s="40"/>
      <c r="E56" s="40"/>
      <c r="F56" s="40"/>
      <c r="G56" s="40"/>
      <c r="H56" s="40"/>
      <c r="I56" s="40"/>
      <c r="J56" s="40"/>
      <c r="K56" s="41"/>
      <c r="L56" s="41"/>
      <c r="M56" s="41"/>
      <c r="N56" s="41"/>
    </row>
    <row r="57" spans="2:14" s="43" customFormat="1" ht="22.5" customHeight="1">
      <c r="B57" s="44"/>
      <c r="C57" s="40"/>
      <c r="D57" s="40"/>
      <c r="E57" s="40"/>
      <c r="F57" s="40"/>
      <c r="G57" s="40"/>
      <c r="H57" s="40"/>
      <c r="I57" s="40"/>
      <c r="J57" s="40"/>
      <c r="K57" s="41"/>
      <c r="L57" s="41"/>
      <c r="M57" s="41"/>
      <c r="N57" s="41"/>
    </row>
    <row r="58" spans="2:14" s="43" customFormat="1" ht="22.5" customHeight="1">
      <c r="B58" s="44"/>
      <c r="C58" s="40"/>
      <c r="D58" s="40"/>
      <c r="E58" s="40"/>
      <c r="F58" s="40"/>
      <c r="G58" s="40"/>
      <c r="H58" s="40"/>
      <c r="I58" s="40"/>
      <c r="J58" s="40"/>
      <c r="K58" s="41"/>
      <c r="L58" s="41"/>
      <c r="M58" s="41"/>
      <c r="N58" s="41"/>
    </row>
    <row r="59" spans="2:14" s="43" customFormat="1" ht="22.5" customHeight="1">
      <c r="B59" s="44"/>
      <c r="C59" s="40"/>
      <c r="D59" s="40"/>
      <c r="E59" s="40"/>
      <c r="F59" s="40"/>
      <c r="G59" s="40"/>
      <c r="H59" s="40"/>
      <c r="I59" s="40"/>
      <c r="J59" s="40"/>
      <c r="K59" s="41"/>
      <c r="L59" s="41"/>
      <c r="M59" s="41"/>
      <c r="N59" s="41"/>
    </row>
    <row r="60" spans="2:14" s="43" customFormat="1" ht="22.5" customHeight="1">
      <c r="B60" s="44"/>
      <c r="C60" s="40"/>
      <c r="D60" s="40"/>
      <c r="E60" s="40"/>
      <c r="F60" s="40"/>
      <c r="G60" s="40"/>
      <c r="H60" s="40"/>
      <c r="I60" s="40"/>
      <c r="J60" s="40"/>
      <c r="K60" s="41"/>
      <c r="L60" s="41"/>
      <c r="M60" s="41"/>
      <c r="N60" s="41"/>
    </row>
    <row r="61" spans="2:14" s="43" customFormat="1" ht="22.5" customHeight="1">
      <c r="B61" s="44"/>
      <c r="C61" s="40"/>
      <c r="D61" s="40"/>
      <c r="E61" s="40"/>
      <c r="F61" s="40"/>
      <c r="G61" s="40"/>
      <c r="H61" s="40"/>
      <c r="I61" s="40"/>
      <c r="J61" s="40"/>
      <c r="K61" s="41"/>
      <c r="L61" s="41"/>
      <c r="M61" s="41"/>
      <c r="N61" s="41"/>
    </row>
    <row r="62" spans="2:14" s="43" customFormat="1" ht="22.5" customHeight="1">
      <c r="B62" s="44"/>
      <c r="C62" s="40"/>
      <c r="D62" s="40"/>
      <c r="E62" s="40"/>
      <c r="F62" s="40"/>
      <c r="G62" s="40"/>
      <c r="H62" s="40"/>
      <c r="I62" s="40"/>
      <c r="J62" s="40"/>
      <c r="K62" s="41"/>
      <c r="L62" s="41"/>
      <c r="M62" s="41"/>
      <c r="N62" s="41"/>
    </row>
  </sheetData>
  <mergeCells count="52">
    <mergeCell ref="L24:N24"/>
    <mergeCell ref="L25:N25"/>
    <mergeCell ref="L26:N26"/>
    <mergeCell ref="N41:N43"/>
    <mergeCell ref="L36:N36"/>
    <mergeCell ref="L37:N37"/>
    <mergeCell ref="L27:N27"/>
    <mergeCell ref="C41:C42"/>
    <mergeCell ref="D41:D42"/>
    <mergeCell ref="E41:E42"/>
    <mergeCell ref="F41:F42"/>
    <mergeCell ref="G41:G42"/>
    <mergeCell ref="H41:H42"/>
    <mergeCell ref="I41:I42"/>
    <mergeCell ref="M41:M43"/>
    <mergeCell ref="L28:N28"/>
    <mergeCell ref="L29:N29"/>
    <mergeCell ref="L30:N30"/>
    <mergeCell ref="L31:N31"/>
    <mergeCell ref="L35:N35"/>
    <mergeCell ref="D1:F1"/>
    <mergeCell ref="L32:N32"/>
    <mergeCell ref="L33:N33"/>
    <mergeCell ref="L34:N34"/>
    <mergeCell ref="L23:N23"/>
    <mergeCell ref="L12:N12"/>
    <mergeCell ref="L13:N13"/>
    <mergeCell ref="L14:N14"/>
    <mergeCell ref="L15:N15"/>
    <mergeCell ref="L16:N16"/>
    <mergeCell ref="L17:N17"/>
    <mergeCell ref="L18:N18"/>
    <mergeCell ref="L19:N19"/>
    <mergeCell ref="L20:N20"/>
    <mergeCell ref="L21:N21"/>
    <mergeCell ref="L22:N22"/>
    <mergeCell ref="M2:N2"/>
    <mergeCell ref="L11:N11"/>
    <mergeCell ref="L1:N1"/>
    <mergeCell ref="A2:B2"/>
    <mergeCell ref="A4:B5"/>
    <mergeCell ref="C4:D4"/>
    <mergeCell ref="E4:F4"/>
    <mergeCell ref="G4:G5"/>
    <mergeCell ref="H4:K4"/>
    <mergeCell ref="L4:N4"/>
    <mergeCell ref="L5:N5"/>
    <mergeCell ref="L6:N6"/>
    <mergeCell ref="L7:N7"/>
    <mergeCell ref="L8:N8"/>
    <mergeCell ref="L9:N9"/>
    <mergeCell ref="L10:N10"/>
  </mergeCells>
  <phoneticPr fontId="25"/>
  <conditionalFormatting sqref="I6:K8">
    <cfRule type="cellIs" dxfId="12" priority="17" stopIfTrue="1" operator="equal">
      <formula>0</formula>
    </cfRule>
  </conditionalFormatting>
  <conditionalFormatting sqref="I9:K36">
    <cfRule type="cellIs" dxfId="11" priority="16" stopIfTrue="1" operator="equal">
      <formula>0</formula>
    </cfRule>
  </conditionalFormatting>
  <conditionalFormatting sqref="A31:A36">
    <cfRule type="expression" dxfId="10" priority="1" stopIfTrue="1">
      <formula>WEEKDAY($A31)=7</formula>
    </cfRule>
    <cfRule type="expression" dxfId="9" priority="2" stopIfTrue="1">
      <formula>WEEKDAY($A31)=1</formula>
    </cfRule>
    <cfRule type="expression" dxfId="8" priority="3" stopIfTrue="1">
      <formula>MATCH($A31,祝日,0)&gt;0</formula>
    </cfRule>
  </conditionalFormatting>
  <conditionalFormatting sqref="A7:A30">
    <cfRule type="expression" dxfId="7" priority="7" stopIfTrue="1">
      <formula>WEEKDAY($A7)=7</formula>
    </cfRule>
    <cfRule type="expression" dxfId="6" priority="8" stopIfTrue="1">
      <formula>WEEKDAY($A7)=1</formula>
    </cfRule>
    <cfRule type="expression" dxfId="5" priority="9" stopIfTrue="1">
      <formula>MATCH($A7,祝日,0)&gt;0</formula>
    </cfRule>
  </conditionalFormatting>
  <conditionalFormatting sqref="A6">
    <cfRule type="expression" dxfId="4" priority="10" stopIfTrue="1">
      <formula>WEEKDAY($A6)=7</formula>
    </cfRule>
    <cfRule type="expression" dxfId="3" priority="11" stopIfTrue="1">
      <formula>WEEKDAY($A6)=1</formula>
    </cfRule>
    <cfRule type="expression" dxfId="2" priority="12" stopIfTrue="1">
      <formula>MATCH($A6,祝日,0)&gt;0</formula>
    </cfRule>
  </conditionalFormatting>
  <printOptions horizontalCentered="1" verticalCentered="1"/>
  <pageMargins left="0.19685039370078741" right="0" top="0.39370078740157483" bottom="0.39370078740157483" header="0.51181102362204722" footer="0.51181102362204722"/>
  <pageSetup paperSize="9" orientation="portrait"/>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staff基本情報_給与予定!$A$22:$A$27</xm:f>
          </x14:formula1>
          <xm:sqref>M2:N2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33" sqref="F33"/>
    </sheetView>
  </sheetViews>
  <sheetFormatPr baseColWidth="12" defaultColWidth="8.83203125" defaultRowHeight="17" x14ac:dyDescent="0"/>
  <cols>
    <col min="8" max="8" width="5.33203125" customWidth="1"/>
  </cols>
  <sheetData>
    <row r="1" spans="1:7">
      <c r="A1" t="s">
        <v>31</v>
      </c>
    </row>
    <row r="3" spans="1:7" ht="38.25" customHeight="1">
      <c r="A3" s="276">
        <v>42614</v>
      </c>
      <c r="B3" s="276"/>
      <c r="C3" s="9" t="s">
        <v>3</v>
      </c>
    </row>
    <row r="4" spans="1:7" ht="23.25" customHeight="1">
      <c r="A4" s="9" t="s">
        <v>1</v>
      </c>
      <c r="E4" s="9" t="s">
        <v>28</v>
      </c>
    </row>
    <row r="6" spans="1:7" ht="59.25" customHeight="1">
      <c r="A6" s="277" t="s">
        <v>35</v>
      </c>
      <c r="B6" s="278" t="s">
        <v>36</v>
      </c>
      <c r="C6" s="279"/>
      <c r="D6" s="279"/>
      <c r="E6" s="279"/>
      <c r="F6" s="279"/>
      <c r="G6" s="279"/>
    </row>
    <row r="7" spans="1:7" ht="21.75" customHeight="1">
      <c r="A7" s="277"/>
      <c r="B7" s="36" t="s">
        <v>32</v>
      </c>
    </row>
    <row r="10" spans="1:7" ht="18">
      <c r="A10" s="23" t="s">
        <v>22</v>
      </c>
      <c r="B10" s="23" t="s">
        <v>23</v>
      </c>
      <c r="C10" s="23" t="s">
        <v>24</v>
      </c>
      <c r="D10" s="23" t="s">
        <v>25</v>
      </c>
      <c r="E10" s="23" t="s">
        <v>26</v>
      </c>
      <c r="F10" s="23" t="s">
        <v>27</v>
      </c>
      <c r="G10" s="23" t="s">
        <v>21</v>
      </c>
    </row>
    <row r="11" spans="1:7" ht="23">
      <c r="A11" s="27">
        <f>A3-WEEKDAY(A3)+2</f>
        <v>42611</v>
      </c>
      <c r="B11" s="27">
        <f>A11+1</f>
        <v>42612</v>
      </c>
      <c r="C11" s="27">
        <f>B11+1</f>
        <v>42613</v>
      </c>
      <c r="D11" s="27">
        <f t="shared" ref="D11:G11" si="0">C11+1</f>
        <v>42614</v>
      </c>
      <c r="E11" s="24">
        <f t="shared" si="0"/>
        <v>42615</v>
      </c>
      <c r="F11" s="24">
        <f t="shared" si="0"/>
        <v>42616</v>
      </c>
      <c r="G11" s="24">
        <f t="shared" si="0"/>
        <v>42617</v>
      </c>
    </row>
    <row r="12" spans="1:7" ht="42" customHeight="1">
      <c r="A12" s="6"/>
      <c r="B12" s="6"/>
      <c r="C12" s="6"/>
      <c r="D12" s="6"/>
      <c r="E12" s="6"/>
      <c r="F12" s="6"/>
      <c r="G12" s="6"/>
    </row>
    <row r="13" spans="1:7" ht="20">
      <c r="A13" s="24">
        <f>G11+1</f>
        <v>42618</v>
      </c>
      <c r="B13" s="24">
        <f>A13+1</f>
        <v>42619</v>
      </c>
      <c r="C13" s="24">
        <f t="shared" ref="C13:G13" si="1">B13+1</f>
        <v>42620</v>
      </c>
      <c r="D13" s="24">
        <f t="shared" si="1"/>
        <v>42621</v>
      </c>
      <c r="E13" s="24">
        <f>D13+1</f>
        <v>42622</v>
      </c>
      <c r="F13" s="24">
        <f>E13+1</f>
        <v>42623</v>
      </c>
      <c r="G13" s="24">
        <f t="shared" si="1"/>
        <v>42624</v>
      </c>
    </row>
    <row r="14" spans="1:7" ht="42" customHeight="1">
      <c r="A14" s="6"/>
      <c r="B14" s="6"/>
      <c r="C14" s="6"/>
      <c r="D14" s="6"/>
      <c r="E14" s="6"/>
      <c r="F14" s="6"/>
      <c r="G14" s="6"/>
    </row>
    <row r="15" spans="1:7" ht="20">
      <c r="A15" s="24">
        <f>G13+1</f>
        <v>42625</v>
      </c>
      <c r="B15" s="24">
        <f>A15+1</f>
        <v>42626</v>
      </c>
      <c r="C15" s="24">
        <f t="shared" ref="C15:G15" si="2">B15+1</f>
        <v>42627</v>
      </c>
      <c r="D15" s="24">
        <f t="shared" si="2"/>
        <v>42628</v>
      </c>
      <c r="E15" s="24">
        <f t="shared" si="2"/>
        <v>42629</v>
      </c>
      <c r="F15" s="24">
        <f t="shared" si="2"/>
        <v>42630</v>
      </c>
      <c r="G15" s="24">
        <f t="shared" si="2"/>
        <v>42631</v>
      </c>
    </row>
    <row r="16" spans="1:7" ht="42" customHeight="1">
      <c r="A16" s="6"/>
      <c r="B16" s="6"/>
      <c r="C16" s="6"/>
      <c r="D16" s="6"/>
      <c r="E16" s="6"/>
      <c r="F16" s="6"/>
      <c r="G16" s="6"/>
    </row>
    <row r="17" spans="1:7" ht="20">
      <c r="A17" s="24">
        <f>G15+1</f>
        <v>42632</v>
      </c>
      <c r="B17" s="24">
        <f>A17+1</f>
        <v>42633</v>
      </c>
      <c r="C17" s="24">
        <f t="shared" ref="C17:G17" si="3">B17+1</f>
        <v>42634</v>
      </c>
      <c r="D17" s="24">
        <f t="shared" si="3"/>
        <v>42635</v>
      </c>
      <c r="E17" s="24">
        <f t="shared" si="3"/>
        <v>42636</v>
      </c>
      <c r="F17" s="24">
        <f t="shared" si="3"/>
        <v>42637</v>
      </c>
      <c r="G17" s="24">
        <f t="shared" si="3"/>
        <v>42638</v>
      </c>
    </row>
    <row r="18" spans="1:7" ht="42" customHeight="1">
      <c r="A18" s="6"/>
      <c r="B18" s="6"/>
      <c r="C18" s="6"/>
      <c r="D18" s="6"/>
      <c r="E18" s="6"/>
      <c r="F18" s="6"/>
      <c r="G18" s="6"/>
    </row>
    <row r="19" spans="1:7" ht="20">
      <c r="A19" s="24">
        <f>G17+1</f>
        <v>42639</v>
      </c>
      <c r="B19" s="24">
        <f>A19+1</f>
        <v>42640</v>
      </c>
      <c r="C19" s="28">
        <f t="shared" ref="C19:G19" si="4">B19+1</f>
        <v>42641</v>
      </c>
      <c r="D19" s="28">
        <f t="shared" si="4"/>
        <v>42642</v>
      </c>
      <c r="E19" s="28">
        <f t="shared" si="4"/>
        <v>42643</v>
      </c>
      <c r="F19" s="28">
        <f t="shared" si="4"/>
        <v>42644</v>
      </c>
      <c r="G19" s="28">
        <f t="shared" si="4"/>
        <v>42645</v>
      </c>
    </row>
    <row r="20" spans="1:7" ht="42" customHeight="1">
      <c r="A20" s="6"/>
      <c r="B20" s="6"/>
      <c r="C20" s="6"/>
      <c r="D20" s="6"/>
      <c r="E20" s="6"/>
      <c r="F20" s="6"/>
      <c r="G20" s="6"/>
    </row>
    <row r="21" spans="1:7">
      <c r="A21" s="25">
        <f>G19+1</f>
        <v>42646</v>
      </c>
      <c r="B21" s="25">
        <f>A21+1</f>
        <v>42647</v>
      </c>
      <c r="C21" s="25">
        <f t="shared" ref="C21:G21" si="5">B21+1</f>
        <v>42648</v>
      </c>
      <c r="D21" s="25">
        <f t="shared" si="5"/>
        <v>42649</v>
      </c>
      <c r="E21" s="25">
        <f t="shared" si="5"/>
        <v>42650</v>
      </c>
      <c r="F21" s="25">
        <f t="shared" si="5"/>
        <v>42651</v>
      </c>
      <c r="G21" s="25">
        <f t="shared" si="5"/>
        <v>42652</v>
      </c>
    </row>
    <row r="22" spans="1:7" ht="42" customHeight="1">
      <c r="A22" s="6"/>
      <c r="B22" s="6"/>
      <c r="C22" s="6"/>
      <c r="D22" s="6"/>
      <c r="E22" s="6"/>
      <c r="F22" s="6"/>
      <c r="G22" s="6"/>
    </row>
    <row r="24" spans="1:7" ht="15.75" customHeight="1">
      <c r="A24" t="s">
        <v>33</v>
      </c>
    </row>
    <row r="25" spans="1:7">
      <c r="A25" s="36" t="s">
        <v>97</v>
      </c>
    </row>
    <row r="26" spans="1:7">
      <c r="A26" s="36" t="s">
        <v>34</v>
      </c>
    </row>
    <row r="28" spans="1:7">
      <c r="A28" t="s">
        <v>37</v>
      </c>
    </row>
    <row r="29" spans="1:7" ht="15" customHeight="1">
      <c r="A29" t="s">
        <v>98</v>
      </c>
    </row>
    <row r="30" spans="1:7" ht="15" customHeight="1">
      <c r="A30" t="s">
        <v>38</v>
      </c>
    </row>
    <row r="31" spans="1:7" ht="15" customHeight="1"/>
    <row r="33" ht="21" customHeight="1"/>
  </sheetData>
  <mergeCells count="3">
    <mergeCell ref="A3:B3"/>
    <mergeCell ref="A6:A7"/>
    <mergeCell ref="B6:G6"/>
  </mergeCells>
  <phoneticPr fontId="1"/>
  <conditionalFormatting sqref="A11:G11">
    <cfRule type="expression" dxfId="1" priority="4">
      <formula>MONTH(A11)&lt;&gt;MONTH(#REF!)</formula>
    </cfRule>
  </conditionalFormatting>
  <conditionalFormatting sqref="A21:G21">
    <cfRule type="expression" dxfId="0" priority="3">
      <formula>MONTH(A21)&lt;&gt;MONTH(#REF!)</formula>
    </cfRule>
  </conditionalFormatting>
  <pageMargins left="0.7" right="0.7" top="0.75" bottom="0.75" header="0.3" footer="0.3"/>
  <pageSetup paperSize="9"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activeCell="G10" sqref="G10"/>
    </sheetView>
  </sheetViews>
  <sheetFormatPr baseColWidth="12" defaultColWidth="8.83203125" defaultRowHeight="17" x14ac:dyDescent="0"/>
  <cols>
    <col min="1" max="1" width="11.1640625" bestFit="1" customWidth="1"/>
    <col min="2" max="2" width="14.1640625" bestFit="1" customWidth="1"/>
  </cols>
  <sheetData>
    <row r="1" spans="1:5">
      <c r="A1" s="142" t="s">
        <v>78</v>
      </c>
      <c r="B1" s="143" t="s">
        <v>79</v>
      </c>
    </row>
    <row r="2" spans="1:5">
      <c r="A2" s="144">
        <v>41640</v>
      </c>
      <c r="B2" s="145" t="s">
        <v>80</v>
      </c>
    </row>
    <row r="3" spans="1:5" ht="23">
      <c r="A3" s="144">
        <v>41652</v>
      </c>
      <c r="B3" s="145" t="s">
        <v>81</v>
      </c>
      <c r="E3" s="152" t="s">
        <v>101</v>
      </c>
    </row>
    <row r="4" spans="1:5">
      <c r="A4" s="144">
        <v>41681</v>
      </c>
      <c r="B4" s="145" t="s">
        <v>82</v>
      </c>
    </row>
    <row r="5" spans="1:5">
      <c r="A5" s="144">
        <v>41719</v>
      </c>
      <c r="B5" s="145" t="s">
        <v>83</v>
      </c>
    </row>
    <row r="6" spans="1:5">
      <c r="A6" s="144">
        <v>41758</v>
      </c>
      <c r="B6" s="145" t="s">
        <v>84</v>
      </c>
    </row>
    <row r="7" spans="1:5">
      <c r="A7" s="144">
        <v>41762</v>
      </c>
      <c r="B7" s="145" t="s">
        <v>85</v>
      </c>
    </row>
    <row r="8" spans="1:5">
      <c r="A8" s="144">
        <v>41763</v>
      </c>
      <c r="B8" s="145" t="s">
        <v>86</v>
      </c>
    </row>
    <row r="9" spans="1:5">
      <c r="A9" s="144">
        <v>41764</v>
      </c>
      <c r="B9" s="145" t="s">
        <v>87</v>
      </c>
    </row>
    <row r="10" spans="1:5">
      <c r="A10" s="144">
        <v>41765</v>
      </c>
      <c r="B10" s="145" t="s">
        <v>88</v>
      </c>
    </row>
    <row r="11" spans="1:5">
      <c r="A11" s="144">
        <v>41841</v>
      </c>
      <c r="B11" s="145" t="s">
        <v>89</v>
      </c>
    </row>
    <row r="12" spans="1:5">
      <c r="A12" s="144">
        <v>41897</v>
      </c>
      <c r="B12" s="145" t="s">
        <v>90</v>
      </c>
    </row>
    <row r="13" spans="1:5">
      <c r="A13" s="144">
        <v>41905</v>
      </c>
      <c r="B13" s="145" t="s">
        <v>91</v>
      </c>
    </row>
    <row r="14" spans="1:5">
      <c r="A14" s="144">
        <v>41925</v>
      </c>
      <c r="B14" s="145" t="s">
        <v>92</v>
      </c>
    </row>
    <row r="15" spans="1:5">
      <c r="A15" s="144">
        <v>41946</v>
      </c>
      <c r="B15" s="145" t="s">
        <v>93</v>
      </c>
    </row>
    <row r="16" spans="1:5">
      <c r="A16" s="144">
        <v>41966</v>
      </c>
      <c r="B16" s="145" t="s">
        <v>94</v>
      </c>
    </row>
    <row r="17" spans="1:2">
      <c r="A17" s="144">
        <v>41967</v>
      </c>
      <c r="B17" s="145" t="s">
        <v>88</v>
      </c>
    </row>
    <row r="18" spans="1:2">
      <c r="A18" s="144">
        <v>41996</v>
      </c>
      <c r="B18" s="145" t="s">
        <v>95</v>
      </c>
    </row>
    <row r="19" spans="1:2">
      <c r="A19" s="144">
        <v>42005</v>
      </c>
      <c r="B19" s="145" t="s">
        <v>80</v>
      </c>
    </row>
    <row r="20" spans="1:2">
      <c r="A20" s="144">
        <v>42016</v>
      </c>
      <c r="B20" s="145" t="s">
        <v>81</v>
      </c>
    </row>
    <row r="21" spans="1:2">
      <c r="A21" s="144">
        <v>42046</v>
      </c>
      <c r="B21" s="145" t="s">
        <v>82</v>
      </c>
    </row>
    <row r="22" spans="1:2">
      <c r="A22" s="144">
        <v>42084</v>
      </c>
      <c r="B22" s="145" t="s">
        <v>83</v>
      </c>
    </row>
    <row r="23" spans="1:2">
      <c r="A23" s="144">
        <v>42123</v>
      </c>
      <c r="B23" s="145" t="s">
        <v>84</v>
      </c>
    </row>
    <row r="24" spans="1:2">
      <c r="A24" s="144">
        <v>42127</v>
      </c>
      <c r="B24" s="145" t="s">
        <v>85</v>
      </c>
    </row>
    <row r="25" spans="1:2">
      <c r="A25" s="144">
        <v>42128</v>
      </c>
      <c r="B25" s="145" t="s">
        <v>86</v>
      </c>
    </row>
    <row r="26" spans="1:2">
      <c r="A26" s="144">
        <v>42129</v>
      </c>
      <c r="B26" s="145" t="s">
        <v>87</v>
      </c>
    </row>
    <row r="27" spans="1:2">
      <c r="A27" s="144">
        <v>42130</v>
      </c>
      <c r="B27" s="145" t="s">
        <v>88</v>
      </c>
    </row>
    <row r="28" spans="1:2">
      <c r="A28" s="144">
        <v>42205</v>
      </c>
      <c r="B28" s="145" t="s">
        <v>89</v>
      </c>
    </row>
    <row r="29" spans="1:2">
      <c r="A29" s="144">
        <v>42268</v>
      </c>
      <c r="B29" s="145" t="s">
        <v>90</v>
      </c>
    </row>
    <row r="30" spans="1:2">
      <c r="A30" s="144">
        <v>42269</v>
      </c>
      <c r="B30" s="145" t="s">
        <v>96</v>
      </c>
    </row>
    <row r="31" spans="1:2">
      <c r="A31" s="144">
        <v>42270</v>
      </c>
      <c r="B31" s="145" t="s">
        <v>91</v>
      </c>
    </row>
    <row r="32" spans="1:2">
      <c r="A32" s="144">
        <v>42289</v>
      </c>
      <c r="B32" s="145" t="s">
        <v>92</v>
      </c>
    </row>
    <row r="33" spans="1:2">
      <c r="A33" s="144">
        <v>42311</v>
      </c>
      <c r="B33" s="145" t="s">
        <v>93</v>
      </c>
    </row>
    <row r="34" spans="1:2">
      <c r="A34" s="144">
        <v>42331</v>
      </c>
      <c r="B34" s="145" t="s">
        <v>94</v>
      </c>
    </row>
    <row r="35" spans="1:2">
      <c r="A35" s="144">
        <v>42361</v>
      </c>
      <c r="B35" s="145" t="s">
        <v>95</v>
      </c>
    </row>
    <row r="36" spans="1:2">
      <c r="A36" s="144">
        <v>42370</v>
      </c>
      <c r="B36" s="145" t="s">
        <v>80</v>
      </c>
    </row>
    <row r="37" spans="1:2">
      <c r="A37" s="144">
        <v>42380</v>
      </c>
      <c r="B37" s="145" t="s">
        <v>81</v>
      </c>
    </row>
    <row r="38" spans="1:2">
      <c r="A38" s="144">
        <v>42411</v>
      </c>
      <c r="B38" s="145" t="s">
        <v>82</v>
      </c>
    </row>
    <row r="39" spans="1:2">
      <c r="A39" s="144">
        <v>42449</v>
      </c>
      <c r="B39" s="145" t="s">
        <v>83</v>
      </c>
    </row>
    <row r="40" spans="1:2">
      <c r="A40" s="144">
        <v>42450</v>
      </c>
      <c r="B40" s="145" t="s">
        <v>88</v>
      </c>
    </row>
    <row r="41" spans="1:2">
      <c r="A41" s="144">
        <v>42489</v>
      </c>
      <c r="B41" s="145" t="s">
        <v>84</v>
      </c>
    </row>
    <row r="42" spans="1:2">
      <c r="A42" s="144">
        <v>42493</v>
      </c>
      <c r="B42" s="145" t="s">
        <v>85</v>
      </c>
    </row>
    <row r="43" spans="1:2">
      <c r="A43" s="144">
        <v>42494</v>
      </c>
      <c r="B43" s="145" t="s">
        <v>86</v>
      </c>
    </row>
    <row r="44" spans="1:2">
      <c r="A44" s="144">
        <v>42495</v>
      </c>
      <c r="B44" s="145" t="s">
        <v>87</v>
      </c>
    </row>
    <row r="45" spans="1:2">
      <c r="A45" s="144">
        <v>42569</v>
      </c>
      <c r="B45" s="145" t="s">
        <v>89</v>
      </c>
    </row>
    <row r="46" spans="1:2">
      <c r="A46" s="144">
        <v>42632</v>
      </c>
      <c r="B46" s="145" t="s">
        <v>90</v>
      </c>
    </row>
    <row r="47" spans="1:2">
      <c r="A47" s="144">
        <v>42635</v>
      </c>
      <c r="B47" s="145" t="s">
        <v>91</v>
      </c>
    </row>
    <row r="48" spans="1:2">
      <c r="A48" s="144">
        <v>42653</v>
      </c>
      <c r="B48" s="145" t="s">
        <v>92</v>
      </c>
    </row>
    <row r="49" spans="1:2">
      <c r="A49" s="144">
        <v>42677</v>
      </c>
      <c r="B49" s="145" t="s">
        <v>93</v>
      </c>
    </row>
    <row r="50" spans="1:2">
      <c r="A50" s="144">
        <v>42697</v>
      </c>
      <c r="B50" s="145" t="s">
        <v>94</v>
      </c>
    </row>
    <row r="51" spans="1:2">
      <c r="A51" s="144">
        <v>42727</v>
      </c>
      <c r="B51" s="145" t="s">
        <v>95</v>
      </c>
    </row>
    <row r="52" spans="1:2">
      <c r="A52" s="144">
        <v>42736</v>
      </c>
      <c r="B52" s="145" t="s">
        <v>80</v>
      </c>
    </row>
    <row r="53" spans="1:2">
      <c r="A53" s="144">
        <v>42737</v>
      </c>
      <c r="B53" s="145" t="s">
        <v>88</v>
      </c>
    </row>
    <row r="54" spans="1:2">
      <c r="A54" s="144">
        <v>42744</v>
      </c>
      <c r="B54" s="145" t="s">
        <v>81</v>
      </c>
    </row>
    <row r="55" spans="1:2">
      <c r="A55" s="144">
        <v>42777</v>
      </c>
      <c r="B55" s="145" t="s">
        <v>82</v>
      </c>
    </row>
    <row r="56" spans="1:2">
      <c r="A56" s="144">
        <v>42814</v>
      </c>
      <c r="B56" s="145" t="s">
        <v>83</v>
      </c>
    </row>
    <row r="57" spans="1:2">
      <c r="A57" s="144">
        <v>42854</v>
      </c>
      <c r="B57" s="145" t="s">
        <v>84</v>
      </c>
    </row>
    <row r="58" spans="1:2">
      <c r="A58" s="144">
        <v>42858</v>
      </c>
      <c r="B58" s="145" t="s">
        <v>85</v>
      </c>
    </row>
    <row r="59" spans="1:2">
      <c r="A59" s="144">
        <v>42859</v>
      </c>
      <c r="B59" s="145" t="s">
        <v>86</v>
      </c>
    </row>
    <row r="60" spans="1:2">
      <c r="A60" s="144">
        <v>42860</v>
      </c>
      <c r="B60" s="145" t="s">
        <v>87</v>
      </c>
    </row>
    <row r="61" spans="1:2">
      <c r="A61" s="144">
        <v>42933</v>
      </c>
      <c r="B61" s="145" t="s">
        <v>89</v>
      </c>
    </row>
    <row r="62" spans="1:2">
      <c r="A62" s="144">
        <v>42996</v>
      </c>
      <c r="B62" s="145" t="s">
        <v>90</v>
      </c>
    </row>
    <row r="63" spans="1:2">
      <c r="A63" s="144">
        <v>43001</v>
      </c>
      <c r="B63" s="145" t="s">
        <v>91</v>
      </c>
    </row>
    <row r="64" spans="1:2">
      <c r="A64" s="144">
        <v>43017</v>
      </c>
      <c r="B64" s="145" t="s">
        <v>92</v>
      </c>
    </row>
    <row r="65" spans="1:2">
      <c r="A65" s="144">
        <v>43042</v>
      </c>
      <c r="B65" s="145" t="s">
        <v>93</v>
      </c>
    </row>
    <row r="66" spans="1:2">
      <c r="A66" s="144">
        <v>43062</v>
      </c>
      <c r="B66" s="145" t="s">
        <v>94</v>
      </c>
    </row>
    <row r="67" spans="1:2">
      <c r="A67" s="144">
        <v>43092</v>
      </c>
      <c r="B67" s="145" t="s">
        <v>95</v>
      </c>
    </row>
    <row r="68" spans="1:2">
      <c r="A68" s="144">
        <v>43101</v>
      </c>
      <c r="B68" s="145" t="s">
        <v>80</v>
      </c>
    </row>
    <row r="69" spans="1:2">
      <c r="A69" s="144">
        <v>43108</v>
      </c>
      <c r="B69" s="145" t="s">
        <v>81</v>
      </c>
    </row>
    <row r="70" spans="1:2">
      <c r="A70" s="144">
        <v>43142</v>
      </c>
      <c r="B70" s="145" t="s">
        <v>82</v>
      </c>
    </row>
    <row r="71" spans="1:2">
      <c r="A71" s="144">
        <v>43143</v>
      </c>
      <c r="B71" s="145" t="s">
        <v>88</v>
      </c>
    </row>
    <row r="72" spans="1:2">
      <c r="A72" s="144">
        <v>43180</v>
      </c>
      <c r="B72" s="145" t="s">
        <v>83</v>
      </c>
    </row>
    <row r="73" spans="1:2">
      <c r="A73" s="144">
        <v>43219</v>
      </c>
      <c r="B73" s="145" t="s">
        <v>84</v>
      </c>
    </row>
    <row r="74" spans="1:2">
      <c r="A74" s="144">
        <v>43220</v>
      </c>
      <c r="B74" s="145" t="s">
        <v>88</v>
      </c>
    </row>
    <row r="75" spans="1:2">
      <c r="A75" s="144">
        <v>43223</v>
      </c>
      <c r="B75" s="145" t="s">
        <v>85</v>
      </c>
    </row>
    <row r="76" spans="1:2">
      <c r="A76" s="144">
        <v>43224</v>
      </c>
      <c r="B76" s="145" t="s">
        <v>86</v>
      </c>
    </row>
    <row r="77" spans="1:2">
      <c r="A77" s="144">
        <v>43225</v>
      </c>
      <c r="B77" s="145" t="s">
        <v>87</v>
      </c>
    </row>
    <row r="78" spans="1:2">
      <c r="A78" s="144">
        <v>43297</v>
      </c>
      <c r="B78" s="145" t="s">
        <v>89</v>
      </c>
    </row>
    <row r="79" spans="1:2">
      <c r="A79" s="144">
        <v>43360</v>
      </c>
      <c r="B79" s="145" t="s">
        <v>90</v>
      </c>
    </row>
    <row r="80" spans="1:2">
      <c r="A80" s="144">
        <v>43366</v>
      </c>
      <c r="B80" s="145" t="s">
        <v>91</v>
      </c>
    </row>
    <row r="81" spans="1:2">
      <c r="A81" s="144">
        <v>43367</v>
      </c>
      <c r="B81" s="145" t="s">
        <v>88</v>
      </c>
    </row>
    <row r="82" spans="1:2">
      <c r="A82" s="144">
        <v>43381</v>
      </c>
      <c r="B82" s="145" t="s">
        <v>92</v>
      </c>
    </row>
    <row r="83" spans="1:2">
      <c r="A83" s="144">
        <v>43407</v>
      </c>
      <c r="B83" s="145" t="s">
        <v>93</v>
      </c>
    </row>
    <row r="84" spans="1:2">
      <c r="A84" s="144">
        <v>43427</v>
      </c>
      <c r="B84" s="145" t="s">
        <v>94</v>
      </c>
    </row>
    <row r="85" spans="1:2">
      <c r="A85" s="144">
        <v>43457</v>
      </c>
      <c r="B85" s="145" t="s">
        <v>95</v>
      </c>
    </row>
    <row r="86" spans="1:2">
      <c r="A86" s="144">
        <v>43458</v>
      </c>
      <c r="B86" s="145" t="s">
        <v>88</v>
      </c>
    </row>
    <row r="87" spans="1:2">
      <c r="A87" s="144">
        <v>43466</v>
      </c>
      <c r="B87" s="145" t="s">
        <v>80</v>
      </c>
    </row>
    <row r="88" spans="1:2">
      <c r="A88" s="144">
        <v>43479</v>
      </c>
      <c r="B88" s="145" t="s">
        <v>81</v>
      </c>
    </row>
    <row r="89" spans="1:2">
      <c r="A89" s="144">
        <v>43507</v>
      </c>
      <c r="B89" s="145" t="s">
        <v>82</v>
      </c>
    </row>
    <row r="90" spans="1:2">
      <c r="A90" s="144">
        <v>43545</v>
      </c>
      <c r="B90" s="145" t="s">
        <v>83</v>
      </c>
    </row>
    <row r="91" spans="1:2">
      <c r="A91" s="144">
        <v>43584</v>
      </c>
      <c r="B91" s="145" t="s">
        <v>84</v>
      </c>
    </row>
    <row r="92" spans="1:2">
      <c r="A92" s="144">
        <v>43588</v>
      </c>
      <c r="B92" s="145" t="s">
        <v>85</v>
      </c>
    </row>
    <row r="93" spans="1:2">
      <c r="A93" s="144">
        <v>43589</v>
      </c>
      <c r="B93" s="145" t="s">
        <v>86</v>
      </c>
    </row>
    <row r="94" spans="1:2">
      <c r="A94" s="144">
        <v>43590</v>
      </c>
      <c r="B94" s="145" t="s">
        <v>87</v>
      </c>
    </row>
    <row r="95" spans="1:2">
      <c r="A95" s="144">
        <v>43591</v>
      </c>
      <c r="B95" s="145" t="s">
        <v>88</v>
      </c>
    </row>
    <row r="96" spans="1:2">
      <c r="A96" s="144">
        <v>43661</v>
      </c>
      <c r="B96" s="145" t="s">
        <v>89</v>
      </c>
    </row>
    <row r="97" spans="1:2">
      <c r="A97" s="144">
        <v>43724</v>
      </c>
      <c r="B97" s="145" t="s">
        <v>90</v>
      </c>
    </row>
    <row r="98" spans="1:2">
      <c r="A98" s="144">
        <v>43731</v>
      </c>
      <c r="B98" s="145" t="s">
        <v>91</v>
      </c>
    </row>
    <row r="99" spans="1:2">
      <c r="A99" s="144">
        <v>43752</v>
      </c>
      <c r="B99" s="145" t="s">
        <v>92</v>
      </c>
    </row>
    <row r="100" spans="1:2">
      <c r="A100" s="144">
        <v>43772</v>
      </c>
      <c r="B100" s="145" t="s">
        <v>93</v>
      </c>
    </row>
    <row r="101" spans="1:2">
      <c r="A101" s="144">
        <v>43773</v>
      </c>
      <c r="B101" s="145" t="s">
        <v>88</v>
      </c>
    </row>
    <row r="102" spans="1:2">
      <c r="A102" s="144">
        <v>43792</v>
      </c>
      <c r="B102" s="145" t="s">
        <v>94</v>
      </c>
    </row>
    <row r="103" spans="1:2">
      <c r="A103" s="144">
        <v>43822</v>
      </c>
      <c r="B103" s="145" t="s">
        <v>95</v>
      </c>
    </row>
    <row r="104" spans="1:2">
      <c r="A104" s="144">
        <v>43831</v>
      </c>
      <c r="B104" s="145" t="s">
        <v>80</v>
      </c>
    </row>
    <row r="105" spans="1:2">
      <c r="A105" s="144">
        <v>43843</v>
      </c>
      <c r="B105" s="145" t="s">
        <v>81</v>
      </c>
    </row>
    <row r="106" spans="1:2">
      <c r="A106" s="144">
        <v>43872</v>
      </c>
      <c r="B106" s="145" t="s">
        <v>82</v>
      </c>
    </row>
    <row r="107" spans="1:2">
      <c r="A107" s="144">
        <v>43910</v>
      </c>
      <c r="B107" s="145" t="s">
        <v>83</v>
      </c>
    </row>
    <row r="108" spans="1:2">
      <c r="A108" s="144">
        <v>43950</v>
      </c>
      <c r="B108" s="145" t="s">
        <v>84</v>
      </c>
    </row>
    <row r="109" spans="1:2">
      <c r="A109" s="144">
        <v>43954</v>
      </c>
      <c r="B109" s="145" t="s">
        <v>85</v>
      </c>
    </row>
    <row r="110" spans="1:2">
      <c r="A110" s="144">
        <v>43955</v>
      </c>
      <c r="B110" s="145" t="s">
        <v>86</v>
      </c>
    </row>
    <row r="111" spans="1:2">
      <c r="A111" s="144">
        <v>43956</v>
      </c>
      <c r="B111" s="145" t="s">
        <v>87</v>
      </c>
    </row>
    <row r="112" spans="1:2">
      <c r="A112" s="144">
        <v>43957</v>
      </c>
      <c r="B112" s="145" t="s">
        <v>88</v>
      </c>
    </row>
    <row r="113" spans="1:2">
      <c r="A113" s="144">
        <v>44032</v>
      </c>
      <c r="B113" s="145" t="s">
        <v>89</v>
      </c>
    </row>
    <row r="114" spans="1:2">
      <c r="A114" s="144">
        <v>44095</v>
      </c>
      <c r="B114" s="145" t="s">
        <v>90</v>
      </c>
    </row>
    <row r="115" spans="1:2">
      <c r="A115" s="144">
        <v>44096</v>
      </c>
      <c r="B115" s="145" t="s">
        <v>91</v>
      </c>
    </row>
    <row r="116" spans="1:2">
      <c r="A116" s="144">
        <v>44116</v>
      </c>
      <c r="B116" s="145" t="s">
        <v>92</v>
      </c>
    </row>
    <row r="117" spans="1:2">
      <c r="A117" s="144">
        <v>44138</v>
      </c>
      <c r="B117" s="145" t="s">
        <v>93</v>
      </c>
    </row>
    <row r="118" spans="1:2">
      <c r="A118" s="144">
        <v>44158</v>
      </c>
      <c r="B118" s="145" t="s">
        <v>94</v>
      </c>
    </row>
    <row r="119" spans="1:2">
      <c r="A119" s="144">
        <v>44188</v>
      </c>
      <c r="B119" s="145" t="s">
        <v>95</v>
      </c>
    </row>
    <row r="120" spans="1:2">
      <c r="A120" s="144">
        <v>44197</v>
      </c>
      <c r="B120" s="145" t="s">
        <v>80</v>
      </c>
    </row>
    <row r="121" spans="1:2">
      <c r="A121" s="144">
        <v>44207</v>
      </c>
      <c r="B121" s="145" t="s">
        <v>81</v>
      </c>
    </row>
    <row r="122" spans="1:2">
      <c r="A122" s="144">
        <v>44238</v>
      </c>
      <c r="B122" s="145" t="s">
        <v>82</v>
      </c>
    </row>
    <row r="123" spans="1:2">
      <c r="A123" s="144">
        <v>44275</v>
      </c>
      <c r="B123" s="145" t="s">
        <v>83</v>
      </c>
    </row>
    <row r="124" spans="1:2">
      <c r="A124" s="144">
        <v>44315</v>
      </c>
      <c r="B124" s="145" t="s">
        <v>84</v>
      </c>
    </row>
    <row r="125" spans="1:2">
      <c r="A125" s="144">
        <v>44319</v>
      </c>
      <c r="B125" s="145" t="s">
        <v>85</v>
      </c>
    </row>
    <row r="126" spans="1:2">
      <c r="A126" s="144">
        <v>44320</v>
      </c>
      <c r="B126" s="145" t="s">
        <v>86</v>
      </c>
    </row>
    <row r="127" spans="1:2">
      <c r="A127" s="144">
        <v>44321</v>
      </c>
      <c r="B127" s="145" t="s">
        <v>87</v>
      </c>
    </row>
    <row r="128" spans="1:2">
      <c r="A128" s="144">
        <v>44396</v>
      </c>
      <c r="B128" s="145" t="s">
        <v>89</v>
      </c>
    </row>
    <row r="129" spans="1:2">
      <c r="A129" s="144">
        <v>44459</v>
      </c>
      <c r="B129" s="145" t="s">
        <v>90</v>
      </c>
    </row>
    <row r="130" spans="1:2">
      <c r="A130" s="144">
        <v>44462</v>
      </c>
      <c r="B130" s="145" t="s">
        <v>91</v>
      </c>
    </row>
    <row r="131" spans="1:2">
      <c r="A131" s="144">
        <v>44480</v>
      </c>
      <c r="B131" s="145" t="s">
        <v>92</v>
      </c>
    </row>
    <row r="132" spans="1:2">
      <c r="A132" s="144">
        <v>44503</v>
      </c>
      <c r="B132" s="145" t="s">
        <v>93</v>
      </c>
    </row>
    <row r="133" spans="1:2">
      <c r="A133" s="144">
        <v>44523</v>
      </c>
      <c r="B133" s="145" t="s">
        <v>94</v>
      </c>
    </row>
    <row r="134" spans="1:2">
      <c r="A134" s="144">
        <v>44553</v>
      </c>
      <c r="B134" s="145" t="s">
        <v>95</v>
      </c>
    </row>
  </sheetData>
  <phoneticPr fontId="25"/>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staff基本情報_給与予定</vt:lpstr>
      <vt:lpstr>作成管理表</vt:lpstr>
      <vt:lpstr>（例）安室奈美恵</vt:lpstr>
      <vt:lpstr>出勤簿_原本</vt:lpstr>
      <vt:lpstr>スタッフ来月予定確認用</vt:lpstr>
      <vt:lpstr>祝日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慶野 直子</cp:lastModifiedBy>
  <cp:lastPrinted>2014-09-04T06:54:54Z</cp:lastPrinted>
  <dcterms:created xsi:type="dcterms:W3CDTF">2012-02-24T05:34:54Z</dcterms:created>
  <dcterms:modified xsi:type="dcterms:W3CDTF">2017-01-27T05:21:36Z</dcterms:modified>
</cp:coreProperties>
</file>